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729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ropbox\Documents\Real Estate License\JORES\"/>
    </mc:Choice>
  </mc:AlternateContent>
  <bookViews>
    <workbookView xWindow="0" yWindow="0" windowWidth="28800" windowHeight="12435"/>
  </bookViews>
  <sheets>
    <sheet name="Creative" sheetId="1" r:id="rId1"/>
    <sheet name="20% Down" sheetId="2" r:id="rId2"/>
  </sheets>
  <externalReferences>
    <externalReference r:id="rId3"/>
  </externalReferences>
  <definedNames>
    <definedName name="NetRevenueGoal">[1]Goals!$A$3</definedName>
    <definedName name="TargetDollarsPerHour">[1]Goals!$A$5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45" i="2" l="1"/>
  <c r="W45" i="2"/>
  <c r="AQ44" i="2"/>
  <c r="AQ45" i="2" s="1"/>
  <c r="AM44" i="2"/>
  <c r="AE44" i="2"/>
  <c r="AE45" i="2" s="1"/>
  <c r="AA44" i="2"/>
  <c r="AA45" i="2" s="1"/>
  <c r="W44" i="2"/>
  <c r="S44" i="2"/>
  <c r="S45" i="2" s="1"/>
  <c r="AM36" i="2"/>
  <c r="AA36" i="2"/>
  <c r="AQ35" i="2"/>
  <c r="AQ36" i="2" s="1"/>
  <c r="AM35" i="2"/>
  <c r="AI35" i="2"/>
  <c r="AI36" i="2" s="1"/>
  <c r="AE35" i="2"/>
  <c r="AE36" i="2" s="1"/>
  <c r="AA35" i="2"/>
  <c r="AE27" i="2"/>
  <c r="S27" i="2"/>
  <c r="AQ26" i="2"/>
  <c r="AQ27" i="2" s="1"/>
  <c r="AM26" i="2"/>
  <c r="AM27" i="2" s="1"/>
  <c r="AE26" i="2"/>
  <c r="AA26" i="2"/>
  <c r="AA27" i="2" s="1"/>
  <c r="W26" i="2"/>
  <c r="W27" i="2" s="1"/>
  <c r="S26" i="2"/>
  <c r="AI18" i="2"/>
  <c r="AQ17" i="2"/>
  <c r="AQ18" i="2" s="1"/>
  <c r="AM17" i="2"/>
  <c r="AM18" i="2" s="1"/>
  <c r="AI17" i="2"/>
  <c r="AE17" i="2"/>
  <c r="AE18" i="2" s="1"/>
  <c r="AA17" i="2"/>
  <c r="AA18" i="2" s="1"/>
  <c r="AE9" i="2"/>
  <c r="G9" i="2"/>
  <c r="AQ8" i="2"/>
  <c r="AQ9" i="2" s="1"/>
  <c r="AM8" i="2"/>
  <c r="AM9" i="2" s="1"/>
  <c r="AI8" i="2"/>
  <c r="AI9" i="2" s="1"/>
  <c r="AE8" i="2"/>
  <c r="AA8" i="2"/>
  <c r="AA9" i="2" s="1"/>
  <c r="W8" i="2"/>
  <c r="W9" i="2" s="1"/>
  <c r="S8" i="2"/>
  <c r="S9" i="2" s="1"/>
  <c r="O8" i="2"/>
  <c r="O9" i="2" s="1"/>
  <c r="K8" i="2"/>
  <c r="K9" i="2" s="1"/>
  <c r="G8" i="2"/>
  <c r="C8" i="2"/>
  <c r="C9" i="2" s="1"/>
  <c r="D7" i="2"/>
  <c r="D8" i="2" s="1"/>
  <c r="D9" i="2" s="1"/>
  <c r="D6" i="2"/>
  <c r="D5" i="2"/>
  <c r="F3" i="2"/>
  <c r="H5" i="2" s="1"/>
  <c r="H6" i="2" l="1"/>
  <c r="H7" i="2"/>
  <c r="H8" i="2" s="1"/>
  <c r="H9" i="2" s="1"/>
  <c r="J3" i="2"/>
  <c r="R39" i="2" s="1"/>
  <c r="T41" i="2" s="1"/>
  <c r="L7" i="2"/>
  <c r="R21" i="2"/>
  <c r="AU13" i="1"/>
  <c r="L6" i="2" l="1"/>
  <c r="T42" i="2"/>
  <c r="L8" i="2"/>
  <c r="V39" i="2"/>
  <c r="X41" i="2" s="1"/>
  <c r="T43" i="2"/>
  <c r="T44" i="2" s="1"/>
  <c r="T45" i="2" s="1"/>
  <c r="L5" i="2"/>
  <c r="N3" i="2"/>
  <c r="R3" i="2" s="1"/>
  <c r="T24" i="2"/>
  <c r="T25" i="2"/>
  <c r="T23" i="2"/>
  <c r="V21" i="2"/>
  <c r="X43" i="2"/>
  <c r="P6" i="2"/>
  <c r="AQ35" i="1"/>
  <c r="AQ36" i="1" s="1"/>
  <c r="AM35" i="1"/>
  <c r="AM36" i="1" s="1"/>
  <c r="AI35" i="1"/>
  <c r="AI36" i="1" s="1"/>
  <c r="AE35" i="1"/>
  <c r="AE36" i="1" s="1"/>
  <c r="AA35" i="1"/>
  <c r="AA36" i="1" s="1"/>
  <c r="AI17" i="1"/>
  <c r="AI18" i="1" s="1"/>
  <c r="AQ17" i="1"/>
  <c r="AQ18" i="1" s="1"/>
  <c r="AM17" i="1"/>
  <c r="AM18" i="1" s="1"/>
  <c r="AE17" i="1"/>
  <c r="AE18" i="1" s="1"/>
  <c r="AA17" i="1"/>
  <c r="AA18" i="1" s="1"/>
  <c r="AQ44" i="1"/>
  <c r="AQ45" i="1" s="1"/>
  <c r="AM44" i="1"/>
  <c r="AM45" i="1" s="1"/>
  <c r="AE44" i="1"/>
  <c r="AE45" i="1" s="1"/>
  <c r="AA44" i="1"/>
  <c r="AA45" i="1" s="1"/>
  <c r="W44" i="1"/>
  <c r="W45" i="1" s="1"/>
  <c r="S44" i="1"/>
  <c r="S45" i="1" s="1"/>
  <c r="P5" i="2" l="1"/>
  <c r="Z39" i="2"/>
  <c r="AB42" i="2" s="1"/>
  <c r="X42" i="2"/>
  <c r="P7" i="2"/>
  <c r="L9" i="2"/>
  <c r="AB43" i="2"/>
  <c r="AB41" i="2"/>
  <c r="AD39" i="2"/>
  <c r="T26" i="2"/>
  <c r="T27" i="2" s="1"/>
  <c r="P8" i="2"/>
  <c r="P9" i="2" s="1"/>
  <c r="X44" i="2"/>
  <c r="X45" i="2" s="1"/>
  <c r="T7" i="2"/>
  <c r="T6" i="2"/>
  <c r="T5" i="2"/>
  <c r="V3" i="2"/>
  <c r="X25" i="2"/>
  <c r="X23" i="2"/>
  <c r="X24" i="2"/>
  <c r="Z21" i="2"/>
  <c r="Z30" i="2"/>
  <c r="AQ26" i="1"/>
  <c r="AQ27" i="1" s="1"/>
  <c r="AM26" i="1"/>
  <c r="AM27" i="1" s="1"/>
  <c r="AE26" i="1"/>
  <c r="AE27" i="1" s="1"/>
  <c r="AA26" i="1"/>
  <c r="AA27" i="1" s="1"/>
  <c r="W26" i="1"/>
  <c r="W27" i="1" s="1"/>
  <c r="S26" i="1"/>
  <c r="S27" i="1" s="1"/>
  <c r="AB44" i="2" l="1"/>
  <c r="AB24" i="2"/>
  <c r="AB23" i="2"/>
  <c r="AD21" i="2"/>
  <c r="AB25" i="2"/>
  <c r="Z12" i="2"/>
  <c r="X7" i="2"/>
  <c r="X6" i="2"/>
  <c r="X5" i="2"/>
  <c r="Z3" i="2"/>
  <c r="AB45" i="2"/>
  <c r="AD30" i="2"/>
  <c r="AB34" i="2"/>
  <c r="AB33" i="2"/>
  <c r="AB32" i="2"/>
  <c r="X26" i="2"/>
  <c r="X27" i="2" s="1"/>
  <c r="T8" i="2"/>
  <c r="T9" i="2" s="1"/>
  <c r="AF43" i="2"/>
  <c r="AF44" i="2" s="1"/>
  <c r="AF45" i="2" s="1"/>
  <c r="AL39" i="2"/>
  <c r="AF42" i="2"/>
  <c r="AF41" i="2"/>
  <c r="AM8" i="1"/>
  <c r="AM9" i="1" s="1"/>
  <c r="AI8" i="1"/>
  <c r="AI9" i="1" s="1"/>
  <c r="AE8" i="1"/>
  <c r="AE9" i="1" s="1"/>
  <c r="AA8" i="1"/>
  <c r="AA9" i="1" s="1"/>
  <c r="W8" i="1"/>
  <c r="W9" i="1" s="1"/>
  <c r="AQ8" i="1"/>
  <c r="AQ9" i="1" s="1"/>
  <c r="S8" i="1"/>
  <c r="S9" i="1" s="1"/>
  <c r="O8" i="1"/>
  <c r="O9" i="1" s="1"/>
  <c r="K8" i="1"/>
  <c r="K9" i="1" s="1"/>
  <c r="G8" i="1"/>
  <c r="G9" i="1" s="1"/>
  <c r="C8" i="1"/>
  <c r="C5" i="1"/>
  <c r="D7" i="1"/>
  <c r="AH30" i="2" l="1"/>
  <c r="AF34" i="2"/>
  <c r="AF33" i="2"/>
  <c r="AF32" i="2"/>
  <c r="AB15" i="2"/>
  <c r="AD12" i="2"/>
  <c r="AB16" i="2"/>
  <c r="AB14" i="2"/>
  <c r="AB26" i="2"/>
  <c r="AB27" i="2" s="1"/>
  <c r="AB35" i="2"/>
  <c r="AB36" i="2" s="1"/>
  <c r="AB7" i="2"/>
  <c r="AB6" i="2"/>
  <c r="AB5" i="2"/>
  <c r="AD3" i="2"/>
  <c r="AF23" i="2"/>
  <c r="AL21" i="2"/>
  <c r="AF25" i="2"/>
  <c r="AF24" i="2"/>
  <c r="X8" i="2"/>
  <c r="X9" i="2" s="1"/>
  <c r="AN42" i="2"/>
  <c r="AN41" i="2"/>
  <c r="AP39" i="2"/>
  <c r="AN43" i="2"/>
  <c r="AN44" i="2" s="1"/>
  <c r="AN45" i="2" s="1"/>
  <c r="C9" i="1"/>
  <c r="F3" i="1"/>
  <c r="D5" i="1"/>
  <c r="D6" i="1"/>
  <c r="D8" i="1" s="1"/>
  <c r="AF35" i="2" l="1"/>
  <c r="AF36" i="2"/>
  <c r="AR41" i="2"/>
  <c r="AU40" i="2" s="1"/>
  <c r="AR42" i="2"/>
  <c r="AU41" i="2" s="1"/>
  <c r="AR43" i="2"/>
  <c r="AR44" i="2" s="1"/>
  <c r="AB8" i="2"/>
  <c r="AB9" i="2" s="1"/>
  <c r="AB17" i="2"/>
  <c r="AB18" i="2" s="1"/>
  <c r="AJ33" i="2"/>
  <c r="AL30" i="2"/>
  <c r="AJ34" i="2"/>
  <c r="AJ32" i="2"/>
  <c r="AF6" i="2"/>
  <c r="AH3" i="2"/>
  <c r="AF5" i="2"/>
  <c r="AF7" i="2"/>
  <c r="AF26" i="2"/>
  <c r="AF27" i="2" s="1"/>
  <c r="AU42" i="2"/>
  <c r="AP21" i="2"/>
  <c r="AN25" i="2"/>
  <c r="AN24" i="2"/>
  <c r="AN23" i="2"/>
  <c r="AH12" i="2"/>
  <c r="AF16" i="2"/>
  <c r="AF15" i="2"/>
  <c r="AF14" i="2"/>
  <c r="D9" i="1"/>
  <c r="H6" i="1"/>
  <c r="H5" i="1"/>
  <c r="J3" i="1"/>
  <c r="H7" i="1"/>
  <c r="AF17" i="2" l="1"/>
  <c r="AF18" i="2" s="1"/>
  <c r="AR25" i="2"/>
  <c r="AR24" i="2"/>
  <c r="AU23" i="2" s="1"/>
  <c r="AR23" i="2"/>
  <c r="AU22" i="2" s="1"/>
  <c r="AJ16" i="2"/>
  <c r="AJ15" i="2"/>
  <c r="AJ14" i="2"/>
  <c r="AL12" i="2"/>
  <c r="AU44" i="2"/>
  <c r="AU43" i="2"/>
  <c r="AU45" i="2" s="1"/>
  <c r="AJ7" i="2"/>
  <c r="AJ6" i="2"/>
  <c r="AJ5" i="2"/>
  <c r="AL3" i="2"/>
  <c r="AJ35" i="2"/>
  <c r="AJ36" i="2" s="1"/>
  <c r="AR45" i="2"/>
  <c r="AN26" i="2"/>
  <c r="AN27" i="2" s="1"/>
  <c r="AU24" i="2"/>
  <c r="AF8" i="2"/>
  <c r="AF9" i="2" s="1"/>
  <c r="AP30" i="2"/>
  <c r="AN34" i="2"/>
  <c r="AN33" i="2"/>
  <c r="AN32" i="2"/>
  <c r="R21" i="1"/>
  <c r="R39" i="1"/>
  <c r="T25" i="1"/>
  <c r="V21" i="1"/>
  <c r="Z30" i="1" s="1"/>
  <c r="T24" i="1"/>
  <c r="T23" i="1"/>
  <c r="H8" i="1"/>
  <c r="H9" i="1" s="1"/>
  <c r="L5" i="1"/>
  <c r="L7" i="1"/>
  <c r="N3" i="1"/>
  <c r="L6" i="1"/>
  <c r="AN15" i="2" l="1"/>
  <c r="AN16" i="2"/>
  <c r="AN14" i="2"/>
  <c r="AP12" i="2"/>
  <c r="AU26" i="2"/>
  <c r="AU25" i="2"/>
  <c r="AU27" i="2" s="1"/>
  <c r="AR26" i="2"/>
  <c r="AR27" i="2" s="1"/>
  <c r="AN7" i="2"/>
  <c r="AN6" i="2"/>
  <c r="AN5" i="2"/>
  <c r="AP3" i="2"/>
  <c r="AN35" i="2"/>
  <c r="AN36" i="2" s="1"/>
  <c r="AJ8" i="2"/>
  <c r="AJ9" i="2" s="1"/>
  <c r="AJ17" i="2"/>
  <c r="AJ18" i="2" s="1"/>
  <c r="AR34" i="2"/>
  <c r="AR33" i="2"/>
  <c r="AU32" i="2" s="1"/>
  <c r="AR32" i="2"/>
  <c r="AU31" i="2" s="1"/>
  <c r="T41" i="1"/>
  <c r="T42" i="1"/>
  <c r="T43" i="1"/>
  <c r="V39" i="1"/>
  <c r="T26" i="1"/>
  <c r="T27" i="1" s="1"/>
  <c r="X23" i="1"/>
  <c r="Z21" i="1"/>
  <c r="X25" i="1"/>
  <c r="X24" i="1"/>
  <c r="L8" i="1"/>
  <c r="L9" i="1" s="1"/>
  <c r="R3" i="1"/>
  <c r="V3" i="1" s="1"/>
  <c r="Z12" i="1" s="1"/>
  <c r="AD12" i="1" s="1"/>
  <c r="AH12" i="1" s="1"/>
  <c r="AL12" i="1" s="1"/>
  <c r="P6" i="1"/>
  <c r="P7" i="1"/>
  <c r="P5" i="1"/>
  <c r="AN17" i="2" l="1"/>
  <c r="AN18" i="2" s="1"/>
  <c r="AR7" i="2"/>
  <c r="AR6" i="2"/>
  <c r="AU5" i="2" s="1"/>
  <c r="AR5" i="2"/>
  <c r="AU4" i="2" s="1"/>
  <c r="AU49" i="2" s="1"/>
  <c r="AQ49" i="2" s="1"/>
  <c r="AN8" i="2"/>
  <c r="AN9" i="2" s="1"/>
  <c r="AR16" i="2"/>
  <c r="AR15" i="2"/>
  <c r="AU14" i="2" s="1"/>
  <c r="AR14" i="2"/>
  <c r="AU13" i="2" s="1"/>
  <c r="AR35" i="2"/>
  <c r="AR36" i="2" s="1"/>
  <c r="AU33" i="2"/>
  <c r="T44" i="1"/>
  <c r="T45" i="1" s="1"/>
  <c r="X42" i="1"/>
  <c r="Z39" i="1"/>
  <c r="X43" i="1"/>
  <c r="X44" i="1" s="1"/>
  <c r="X41" i="1"/>
  <c r="X26" i="1"/>
  <c r="X27" i="1" s="1"/>
  <c r="AB14" i="1"/>
  <c r="AB16" i="1"/>
  <c r="AB15" i="1"/>
  <c r="AB25" i="1"/>
  <c r="AB24" i="1"/>
  <c r="AB23" i="1"/>
  <c r="AD21" i="1"/>
  <c r="AB34" i="1"/>
  <c r="AD30" i="1"/>
  <c r="AB32" i="1"/>
  <c r="AB33" i="1"/>
  <c r="X5" i="1"/>
  <c r="Z3" i="1"/>
  <c r="X6" i="1"/>
  <c r="X7" i="1"/>
  <c r="P8" i="1"/>
  <c r="P9" i="1" s="1"/>
  <c r="T7" i="1"/>
  <c r="T5" i="1"/>
  <c r="T6" i="1"/>
  <c r="AR8" i="2" l="1"/>
  <c r="AR9" i="2" s="1"/>
  <c r="AR17" i="2"/>
  <c r="AR18" i="2" s="1"/>
  <c r="AU6" i="2"/>
  <c r="AU8" i="2" s="1"/>
  <c r="AU15" i="2"/>
  <c r="AU50" i="2"/>
  <c r="AU35" i="2"/>
  <c r="AU34" i="2"/>
  <c r="AU36" i="2" s="1"/>
  <c r="X45" i="1"/>
  <c r="AD39" i="1"/>
  <c r="AB43" i="1"/>
  <c r="AB41" i="1"/>
  <c r="AB42" i="1"/>
  <c r="AB35" i="1"/>
  <c r="AB36" i="1" s="1"/>
  <c r="AB26" i="1"/>
  <c r="AB27" i="1" s="1"/>
  <c r="AH30" i="1"/>
  <c r="AL30" i="1" s="1"/>
  <c r="AF34" i="1"/>
  <c r="AF33" i="1"/>
  <c r="AF32" i="1"/>
  <c r="AF16" i="1"/>
  <c r="AF14" i="1"/>
  <c r="AF15" i="1"/>
  <c r="AL21" i="1"/>
  <c r="AF25" i="1"/>
  <c r="AF23" i="1"/>
  <c r="AF24" i="1"/>
  <c r="AB17" i="1"/>
  <c r="AB18" i="1" s="1"/>
  <c r="X8" i="1"/>
  <c r="X9" i="1" s="1"/>
  <c r="AB5" i="1"/>
  <c r="AB7" i="1"/>
  <c r="AD3" i="1"/>
  <c r="AB6" i="1"/>
  <c r="T8" i="1"/>
  <c r="T9" i="1" s="1"/>
  <c r="AU51" i="2" l="1"/>
  <c r="AU53" i="2" s="1"/>
  <c r="AU7" i="2"/>
  <c r="AU9" i="2" s="1"/>
  <c r="AU52" i="2"/>
  <c r="AU54" i="2" s="1"/>
  <c r="AU16" i="2"/>
  <c r="AU18" i="2" s="1"/>
  <c r="AU17" i="2"/>
  <c r="AB44" i="1"/>
  <c r="AB45" i="1" s="1"/>
  <c r="AL39" i="1"/>
  <c r="AF42" i="1"/>
  <c r="AF43" i="1"/>
  <c r="AF41" i="1"/>
  <c r="AF35" i="1"/>
  <c r="AF36" i="1" s="1"/>
  <c r="AN16" i="1"/>
  <c r="AN15" i="1"/>
  <c r="AN14" i="1"/>
  <c r="AP12" i="1"/>
  <c r="AP30" i="1"/>
  <c r="AN34" i="1"/>
  <c r="AN33" i="1"/>
  <c r="AN32" i="1"/>
  <c r="AF17" i="1"/>
  <c r="AF18" i="1" s="1"/>
  <c r="AJ33" i="1"/>
  <c r="AJ32" i="1"/>
  <c r="AJ34" i="1"/>
  <c r="AP21" i="1"/>
  <c r="AN25" i="1"/>
  <c r="AN23" i="1"/>
  <c r="AN24" i="1"/>
  <c r="AF26" i="1"/>
  <c r="AF27" i="1" s="1"/>
  <c r="AJ14" i="1"/>
  <c r="AJ16" i="1"/>
  <c r="AJ15" i="1"/>
  <c r="AF7" i="1"/>
  <c r="AF5" i="1"/>
  <c r="AH3" i="1"/>
  <c r="AF6" i="1"/>
  <c r="AB8" i="1"/>
  <c r="AB9" i="1" s="1"/>
  <c r="AN43" i="1" l="1"/>
  <c r="AN42" i="1"/>
  <c r="AN44" i="1" s="1"/>
  <c r="AN41" i="1"/>
  <c r="AP39" i="1"/>
  <c r="AF44" i="1"/>
  <c r="AF45" i="1" s="1"/>
  <c r="AR15" i="1"/>
  <c r="AU14" i="1" s="1"/>
  <c r="AR14" i="1"/>
  <c r="AR16" i="1"/>
  <c r="AJ17" i="1"/>
  <c r="AJ18" i="1" s="1"/>
  <c r="AR32" i="1"/>
  <c r="AR34" i="1"/>
  <c r="AU33" i="1" s="1"/>
  <c r="AR33" i="1"/>
  <c r="AJ35" i="1"/>
  <c r="AJ36" i="1" s="1"/>
  <c r="AN17" i="1"/>
  <c r="AN18" i="1" s="1"/>
  <c r="AN26" i="1"/>
  <c r="AN27" i="1" s="1"/>
  <c r="AR24" i="1"/>
  <c r="AU23" i="1" s="1"/>
  <c r="AR23" i="1"/>
  <c r="AU22" i="1" s="1"/>
  <c r="AR25" i="1"/>
  <c r="AU24" i="1" s="1"/>
  <c r="AN35" i="1"/>
  <c r="AN36" i="1" s="1"/>
  <c r="AJ5" i="1"/>
  <c r="AL3" i="1"/>
  <c r="AJ7" i="1"/>
  <c r="AJ6" i="1"/>
  <c r="AF8" i="1"/>
  <c r="AF9" i="1" s="1"/>
  <c r="AN45" i="1" l="1"/>
  <c r="AR42" i="1"/>
  <c r="AR41" i="1"/>
  <c r="AU40" i="1" s="1"/>
  <c r="AR43" i="1"/>
  <c r="AR44" i="1" s="1"/>
  <c r="AR45" i="1" s="1"/>
  <c r="AR17" i="1"/>
  <c r="AR18" i="1" s="1"/>
  <c r="AU15" i="1"/>
  <c r="AU41" i="1"/>
  <c r="AU32" i="1"/>
  <c r="AU31" i="1"/>
  <c r="AR26" i="1"/>
  <c r="AR27" i="1" s="1"/>
  <c r="AR35" i="1"/>
  <c r="AR36" i="1" s="1"/>
  <c r="AJ8" i="1"/>
  <c r="AJ9" i="1" s="1"/>
  <c r="AP3" i="1"/>
  <c r="AN5" i="1"/>
  <c r="AN7" i="1"/>
  <c r="AN6" i="1"/>
  <c r="AU35" i="1" l="1"/>
  <c r="AU42" i="1"/>
  <c r="AU44" i="1"/>
  <c r="AU43" i="1"/>
  <c r="AU45" i="1" s="1"/>
  <c r="AU34" i="1"/>
  <c r="AU36" i="1" s="1"/>
  <c r="AU25" i="1"/>
  <c r="AU27" i="1" s="1"/>
  <c r="AU26" i="1"/>
  <c r="AU17" i="1"/>
  <c r="AU16" i="1"/>
  <c r="AU18" i="1" s="1"/>
  <c r="AN8" i="1"/>
  <c r="AN9" i="1" s="1"/>
  <c r="AR7" i="1"/>
  <c r="AU6" i="1" s="1"/>
  <c r="AU51" i="1" s="1"/>
  <c r="AR6" i="1"/>
  <c r="AU5" i="1" s="1"/>
  <c r="AU50" i="1" s="1"/>
  <c r="AR5" i="1"/>
  <c r="AU4" i="1" s="1"/>
  <c r="AU49" i="1" s="1"/>
  <c r="AQ49" i="1" s="1"/>
  <c r="AU53" i="1" l="1"/>
  <c r="AU52" i="1"/>
  <c r="AU54" i="1" s="1"/>
  <c r="AU7" i="1"/>
  <c r="AU9" i="1" s="1"/>
  <c r="AU8" i="1"/>
  <c r="AR8" i="1"/>
  <c r="AR9" i="1" s="1"/>
</calcChain>
</file>

<file path=xl/comments1.xml><?xml version="1.0" encoding="utf-8"?>
<comments xmlns="http://schemas.openxmlformats.org/spreadsheetml/2006/main">
  <authors>
    <author>James</author>
  </authors>
  <commentList>
    <comment ref="O6" authorId="0" shapeId="0">
      <text>
        <r>
          <rPr>
            <b/>
            <sz val="9"/>
            <color indexed="81"/>
            <rFont val="Tahoma"/>
            <family val="2"/>
          </rPr>
          <t>James:</t>
        </r>
        <r>
          <rPr>
            <sz val="9"/>
            <color indexed="81"/>
            <rFont val="Tahoma"/>
            <family val="2"/>
          </rPr>
          <t xml:space="preserve">
Attorney - $1200
Appraisal - $500
Paperwork - $20
Title O&amp;E - $10</t>
        </r>
      </text>
    </comment>
    <comment ref="S6" authorId="0" shapeId="0">
      <text>
        <r>
          <rPr>
            <b/>
            <sz val="9"/>
            <color indexed="81"/>
            <rFont val="Tahoma"/>
            <family val="2"/>
          </rPr>
          <t>James:</t>
        </r>
        <r>
          <rPr>
            <sz val="9"/>
            <color indexed="81"/>
            <rFont val="Tahoma"/>
            <family val="2"/>
          </rPr>
          <t xml:space="preserve">
Average Down Payment - $5000
Average Closing Costs - $2,000</t>
        </r>
      </text>
    </comment>
    <comment ref="AA6" authorId="0" shapeId="0">
      <text>
        <r>
          <rPr>
            <b/>
            <sz val="9"/>
            <color indexed="81"/>
            <rFont val="Tahoma"/>
            <family val="2"/>
          </rPr>
          <t>James:</t>
        </r>
        <r>
          <rPr>
            <sz val="9"/>
            <color indexed="81"/>
            <rFont val="Tahoma"/>
            <family val="2"/>
          </rPr>
          <t xml:space="preserve">
Gas - $5
Paperwork - $5</t>
        </r>
      </text>
    </comment>
    <comment ref="S42" authorId="0" shapeId="0">
      <text>
        <r>
          <rPr>
            <b/>
            <sz val="9"/>
            <color indexed="81"/>
            <rFont val="Tahoma"/>
            <family val="2"/>
          </rPr>
          <t>James:</t>
        </r>
        <r>
          <rPr>
            <sz val="9"/>
            <color indexed="81"/>
            <rFont val="Tahoma"/>
            <family val="2"/>
          </rPr>
          <t xml:space="preserve">
Paperwork - $30
O&amp;E - $10
Gas - $10
</t>
        </r>
      </text>
    </comment>
  </commentList>
</comments>
</file>

<file path=xl/comments2.xml><?xml version="1.0" encoding="utf-8"?>
<comments xmlns="http://schemas.openxmlformats.org/spreadsheetml/2006/main">
  <authors>
    <author>James</author>
  </authors>
  <commentList>
    <comment ref="O6" authorId="0" shapeId="0">
      <text>
        <r>
          <rPr>
            <b/>
            <sz val="9"/>
            <color indexed="81"/>
            <rFont val="Tahoma"/>
            <family val="2"/>
          </rPr>
          <t>James:</t>
        </r>
        <r>
          <rPr>
            <sz val="9"/>
            <color indexed="81"/>
            <rFont val="Tahoma"/>
            <family val="2"/>
          </rPr>
          <t xml:space="preserve">
Attorney - $1200
Appraisal - $500
Paperwork - $20
Title O&amp;E - $10</t>
        </r>
      </text>
    </comment>
    <comment ref="S6" authorId="0" shapeId="0">
      <text>
        <r>
          <rPr>
            <b/>
            <sz val="9"/>
            <color indexed="81"/>
            <rFont val="Tahoma"/>
            <family val="2"/>
          </rPr>
          <t>James:</t>
        </r>
        <r>
          <rPr>
            <sz val="9"/>
            <color indexed="81"/>
            <rFont val="Tahoma"/>
            <family val="2"/>
          </rPr>
          <t xml:space="preserve">
Average Down Payment - $5000
Average Closing Costs - $2,000</t>
        </r>
      </text>
    </comment>
    <comment ref="AA6" authorId="0" shapeId="0">
      <text>
        <r>
          <rPr>
            <b/>
            <sz val="9"/>
            <color indexed="81"/>
            <rFont val="Tahoma"/>
            <family val="2"/>
          </rPr>
          <t>James:</t>
        </r>
        <r>
          <rPr>
            <sz val="9"/>
            <color indexed="81"/>
            <rFont val="Tahoma"/>
            <family val="2"/>
          </rPr>
          <t xml:space="preserve">
Gas - $5
Paperwork - $5</t>
        </r>
      </text>
    </comment>
    <comment ref="S42" authorId="0" shapeId="0">
      <text>
        <r>
          <rPr>
            <b/>
            <sz val="9"/>
            <color indexed="81"/>
            <rFont val="Tahoma"/>
            <family val="2"/>
          </rPr>
          <t>James:</t>
        </r>
        <r>
          <rPr>
            <sz val="9"/>
            <color indexed="81"/>
            <rFont val="Tahoma"/>
            <family val="2"/>
          </rPr>
          <t xml:space="preserve">
Paperwork - $30
O&amp;E - $10
Gas - $10
</t>
        </r>
      </text>
    </comment>
  </commentList>
</comments>
</file>

<file path=xl/sharedStrings.xml><?xml version="1.0" encoding="utf-8"?>
<sst xmlns="http://schemas.openxmlformats.org/spreadsheetml/2006/main" count="766" uniqueCount="62">
  <si>
    <t>Postcards To Sellers</t>
  </si>
  <si>
    <t>Send Postcards</t>
  </si>
  <si>
    <t>Field Initial Calls</t>
  </si>
  <si>
    <t>Seller Presentation</t>
  </si>
  <si>
    <t>Bought</t>
  </si>
  <si>
    <t>Totals</t>
  </si>
  <si>
    <t>Mailed</t>
  </si>
  <si>
    <t>Calls</t>
  </si>
  <si>
    <t>Agreements</t>
  </si>
  <si>
    <t>Closings</t>
  </si>
  <si>
    <t>Per</t>
  </si>
  <si>
    <t>Total</t>
  </si>
  <si>
    <t>¸</t>
  </si>
  <si>
    <t>Conversion</t>
  </si>
  <si>
    <t></t>
  </si>
  <si>
    <t>$/Hr</t>
  </si>
  <si>
    <t>ROI</t>
  </si>
  <si>
    <t>Field Tenant/TB Calls</t>
  </si>
  <si>
    <t>Meet Tenants/TB @ Property</t>
  </si>
  <si>
    <t>Prepare For Closing</t>
  </si>
  <si>
    <t>Meetings</t>
  </si>
  <si>
    <t>Negotiations</t>
  </si>
  <si>
    <t>Signed Lease/Manage Property</t>
  </si>
  <si>
    <t>Process App/Negotiate Lease</t>
  </si>
  <si>
    <t>Under Contract To Buy</t>
  </si>
  <si>
    <t>Sale to Tenant-Buyer</t>
  </si>
  <si>
    <t>Listed</t>
  </si>
  <si>
    <t>Market Listing</t>
  </si>
  <si>
    <t>Negotiate Contract</t>
  </si>
  <si>
    <t>Under Contract To Sell</t>
  </si>
  <si>
    <t>Sale to Retail-Buyer</t>
  </si>
  <si>
    <t>Listings</t>
  </si>
  <si>
    <t>Offers</t>
  </si>
  <si>
    <t>Contracts</t>
  </si>
  <si>
    <t>Wholesale/Brokered</t>
  </si>
  <si>
    <t>Showings</t>
  </si>
  <si>
    <t>Showing To Buyers</t>
  </si>
  <si>
    <t>Market Wholesale Deal</t>
  </si>
  <si>
    <t>Pick From MLS TB</t>
  </si>
  <si>
    <t>Tenant Buyers</t>
  </si>
  <si>
    <t>Contract To Close</t>
  </si>
  <si>
    <t>Showings (With Inv and TB)</t>
  </si>
  <si>
    <t>Contracts Written</t>
  </si>
  <si>
    <t>Retail Buyer</t>
  </si>
  <si>
    <t>Buyers</t>
  </si>
  <si>
    <t>Showings With Buyer</t>
  </si>
  <si>
    <t>Sale to Traditional Buyer</t>
  </si>
  <si>
    <t>Grand Totals</t>
  </si>
  <si>
    <t>Presentations</t>
  </si>
  <si>
    <t>Worked:</t>
  </si>
  <si>
    <t>Spent:</t>
  </si>
  <si>
    <t>Earned:</t>
  </si>
  <si>
    <t>Netted:</t>
  </si>
  <si>
    <t>Accpt Contrct</t>
  </si>
  <si>
    <t>Listing Contrcts</t>
  </si>
  <si>
    <t>Sale to Investor (for TB)</t>
  </si>
  <si>
    <t>Sale to Wholesale Investor Buyer</t>
  </si>
  <si>
    <t>Whsl Cntrcts</t>
  </si>
  <si>
    <t>Hours:</t>
  </si>
  <si>
    <t>Houses Emailed</t>
  </si>
  <si>
    <t>Make Offers</t>
  </si>
  <si>
    <t>Properties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</si>
</sst>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0.000"/>
    <numFmt numFmtId="167" formatCode="_(* #,##0.0_);_(* \(#,##0.0\);_(* &quot;-&quot;??_);_(@_)"/>
    <numFmt numFmtId="168" formatCode="_(* #,##0_);_(* \(#,##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Wingdings"/>
      <charset val="2"/>
    </font>
    <font>
      <sz val="11"/>
      <color rgb="FFFF0000"/>
      <name val="Webdings"/>
      <family val="1"/>
      <charset val="2"/>
    </font>
    <font>
      <b/>
      <sz val="11"/>
      <color rgb="FFFF0000"/>
      <name val="Calibri"/>
      <family val="2"/>
      <scheme val="minor"/>
    </font>
    <font>
      <sz val="11"/>
      <color rgb="FF00B050"/>
      <name val="Webdings"/>
      <family val="1"/>
      <charset val="2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1"/>
      <name val="Webdings"/>
      <family val="1"/>
      <charset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theme="9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">
        <color indexed="64"/>
      </right>
      <top/>
      <bottom style="mediumDashed">
        <color indexed="64"/>
      </bottom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">
        <color indexed="64"/>
      </top>
      <bottom/>
      <diagonal/>
    </border>
    <border>
      <left/>
      <right style="mediumDashed">
        <color indexed="64"/>
      </right>
      <top/>
      <bottom/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3" borderId="1" applyNumberFormat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</cellStyleXfs>
  <cellXfs count="110">
    <xf numFmtId="0" fontId="0" fillId="0" borderId="0" xfId="0"/>
    <xf numFmtId="0" fontId="7" fillId="9" borderId="2" xfId="0" applyFont="1" applyFill="1" applyBorder="1"/>
    <xf numFmtId="0" fontId="0" fillId="0" borderId="6" xfId="0" applyBorder="1" applyAlignment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/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6" xfId="0" applyFont="1" applyBorder="1"/>
    <xf numFmtId="0" fontId="2" fillId="2" borderId="0" xfId="3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0" fillId="0" borderId="6" xfId="0" applyFont="1" applyBorder="1"/>
    <xf numFmtId="44" fontId="2" fillId="2" borderId="0" xfId="3" applyNumberFormat="1" applyBorder="1" applyAlignment="1">
      <alignment horizontal="center"/>
    </xf>
    <xf numFmtId="164" fontId="4" fillId="0" borderId="2" xfId="1" applyNumberFormat="1" applyFont="1" applyBorder="1" applyAlignment="1">
      <alignment horizontal="center"/>
    </xf>
    <xf numFmtId="10" fontId="2" fillId="8" borderId="9" xfId="2" applyNumberFormat="1" applyFont="1" applyFill="1" applyBorder="1" applyAlignment="1">
      <alignment horizontal="center"/>
    </xf>
    <xf numFmtId="164" fontId="2" fillId="2" borderId="0" xfId="3" applyNumberFormat="1" applyBorder="1" applyAlignment="1">
      <alignment horizontal="center"/>
    </xf>
    <xf numFmtId="0" fontId="12" fillId="0" borderId="6" xfId="0" applyFont="1" applyBorder="1"/>
    <xf numFmtId="164" fontId="2" fillId="8" borderId="0" xfId="1" applyNumberFormat="1" applyFont="1" applyFill="1" applyBorder="1" applyAlignment="1">
      <alignment horizontal="center"/>
    </xf>
    <xf numFmtId="0" fontId="15" fillId="0" borderId="6" xfId="0" applyFont="1" applyBorder="1"/>
    <xf numFmtId="44" fontId="3" fillId="3" borderId="0" xfId="4" applyNumberFormat="1" applyBorder="1" applyAlignment="1">
      <alignment horizontal="center"/>
    </xf>
    <xf numFmtId="164" fontId="3" fillId="3" borderId="2" xfId="4" applyNumberFormat="1" applyBorder="1" applyAlignment="1">
      <alignment horizontal="center"/>
    </xf>
    <xf numFmtId="164" fontId="3" fillId="3" borderId="0" xfId="4" applyNumberFormat="1" applyBorder="1" applyAlignment="1">
      <alignment horizontal="center"/>
    </xf>
    <xf numFmtId="0" fontId="16" fillId="0" borderId="10" xfId="0" applyFont="1" applyBorder="1"/>
    <xf numFmtId="1" fontId="4" fillId="0" borderId="2" xfId="0" applyNumberFormat="1" applyFont="1" applyBorder="1" applyAlignment="1">
      <alignment horizontal="center"/>
    </xf>
    <xf numFmtId="0" fontId="2" fillId="2" borderId="0" xfId="3" applyBorder="1" applyAlignment="1">
      <alignment horizontal="center"/>
    </xf>
    <xf numFmtId="10" fontId="2" fillId="8" borderId="9" xfId="2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9" borderId="2" xfId="0" applyFont="1" applyFill="1" applyBorder="1" applyAlignment="1">
      <alignment horizontal="left"/>
    </xf>
    <xf numFmtId="0" fontId="2" fillId="2" borderId="0" xfId="3" applyBorder="1" applyAlignment="1">
      <alignment horizontal="center"/>
    </xf>
    <xf numFmtId="0" fontId="9" fillId="0" borderId="6" xfId="0" applyFont="1" applyBorder="1" applyAlignment="1"/>
    <xf numFmtId="0" fontId="10" fillId="0" borderId="6" xfId="0" applyFont="1" applyBorder="1" applyAlignment="1"/>
    <xf numFmtId="0" fontId="12" fillId="0" borderId="6" xfId="0" applyFont="1" applyBorder="1" applyAlignment="1"/>
    <xf numFmtId="0" fontId="15" fillId="0" borderId="6" xfId="0" applyFont="1" applyBorder="1" applyAlignment="1"/>
    <xf numFmtId="0" fontId="16" fillId="0" borderId="6" xfId="0" applyFont="1" applyBorder="1" applyAlignment="1"/>
    <xf numFmtId="0" fontId="17" fillId="0" borderId="10" xfId="0" applyFont="1" applyBorder="1" applyAlignment="1"/>
    <xf numFmtId="0" fontId="5" fillId="0" borderId="0" xfId="0" applyFont="1" applyBorder="1" applyAlignment="1">
      <alignment horizontal="center" vertical="center" textRotation="90"/>
    </xf>
    <xf numFmtId="0" fontId="16" fillId="0" borderId="0" xfId="0" applyFont="1" applyBorder="1"/>
    <xf numFmtId="44" fontId="0" fillId="0" borderId="0" xfId="0" applyNumberFormat="1" applyBorder="1"/>
    <xf numFmtId="0" fontId="0" fillId="0" borderId="0" xfId="0" applyBorder="1"/>
    <xf numFmtId="165" fontId="0" fillId="0" borderId="0" xfId="0" applyNumberFormat="1" applyBorder="1"/>
    <xf numFmtId="0" fontId="17" fillId="0" borderId="0" xfId="0" applyFont="1" applyBorder="1" applyAlignment="1"/>
    <xf numFmtId="9" fontId="5" fillId="0" borderId="0" xfId="2" applyFont="1" applyBorder="1" applyAlignment="1">
      <alignment horizontal="center"/>
    </xf>
    <xf numFmtId="0" fontId="9" fillId="0" borderId="6" xfId="0" applyFont="1" applyFill="1" applyBorder="1" applyAlignment="1"/>
    <xf numFmtId="0" fontId="10" fillId="0" borderId="6" xfId="0" applyFont="1" applyFill="1" applyBorder="1" applyAlignment="1"/>
    <xf numFmtId="0" fontId="12" fillId="0" borderId="6" xfId="0" applyFont="1" applyFill="1" applyBorder="1" applyAlignment="1"/>
    <xf numFmtId="0" fontId="15" fillId="0" borderId="6" xfId="0" applyFont="1" applyFill="1" applyBorder="1" applyAlignment="1"/>
    <xf numFmtId="0" fontId="1" fillId="10" borderId="8" xfId="9" applyBorder="1" applyAlignment="1">
      <alignment horizontal="center"/>
    </xf>
    <xf numFmtId="164" fontId="14" fillId="0" borderId="2" xfId="1" applyNumberFormat="1" applyFont="1" applyBorder="1" applyAlignment="1">
      <alignment horizontal="center"/>
    </xf>
    <xf numFmtId="164" fontId="0" fillId="0" borderId="12" xfId="0" applyNumberFormat="1" applyBorder="1"/>
    <xf numFmtId="164" fontId="0" fillId="0" borderId="11" xfId="0" applyNumberFormat="1" applyBorder="1"/>
    <xf numFmtId="0" fontId="0" fillId="0" borderId="18" xfId="0" applyBorder="1"/>
    <xf numFmtId="44" fontId="0" fillId="0" borderId="19" xfId="0" applyNumberFormat="1" applyBorder="1"/>
    <xf numFmtId="44" fontId="0" fillId="0" borderId="20" xfId="0" applyNumberFormat="1" applyBorder="1"/>
    <xf numFmtId="0" fontId="0" fillId="0" borderId="20" xfId="0" applyBorder="1"/>
    <xf numFmtId="0" fontId="5" fillId="0" borderId="0" xfId="0" applyFont="1" applyAlignment="1">
      <alignment horizontal="right"/>
    </xf>
    <xf numFmtId="167" fontId="0" fillId="0" borderId="0" xfId="0" applyNumberFormat="1"/>
    <xf numFmtId="168" fontId="3" fillId="3" borderId="2" xfId="8" applyNumberFormat="1" applyFont="1" applyFill="1" applyBorder="1" applyAlignment="1">
      <alignment horizontal="center"/>
    </xf>
    <xf numFmtId="164" fontId="11" fillId="3" borderId="2" xfId="4" applyNumberFormat="1" applyFont="1" applyBorder="1" applyAlignment="1">
      <alignment horizontal="center"/>
    </xf>
    <xf numFmtId="164" fontId="13" fillId="3" borderId="2" xfId="4" applyNumberFormat="1" applyFont="1" applyBorder="1" applyAlignment="1">
      <alignment horizontal="center"/>
    </xf>
    <xf numFmtId="164" fontId="5" fillId="3" borderId="2" xfId="4" applyNumberFormat="1" applyFont="1" applyBorder="1" applyAlignment="1">
      <alignment horizontal="center"/>
    </xf>
    <xf numFmtId="9" fontId="5" fillId="0" borderId="12" xfId="2" applyFont="1" applyBorder="1" applyAlignment="1">
      <alignment horizontal="center"/>
    </xf>
    <xf numFmtId="1" fontId="3" fillId="3" borderId="2" xfId="4" applyNumberFormat="1" applyBorder="1" applyAlignment="1">
      <alignment horizontal="right"/>
    </xf>
    <xf numFmtId="168" fontId="20" fillId="10" borderId="2" xfId="8" applyNumberFormat="1" applyFont="1" applyFill="1" applyBorder="1" applyAlignment="1">
      <alignment horizontal="center"/>
    </xf>
    <xf numFmtId="164" fontId="2" fillId="2" borderId="1" xfId="3" applyNumberFormat="1" applyBorder="1" applyAlignment="1">
      <alignment horizontal="center"/>
    </xf>
    <xf numFmtId="0" fontId="1" fillId="0" borderId="6" xfId="9" applyFill="1" applyBorder="1" applyAlignment="1"/>
    <xf numFmtId="0" fontId="16" fillId="0" borderId="6" xfId="9" applyFont="1" applyFill="1" applyBorder="1" applyAlignment="1"/>
    <xf numFmtId="0" fontId="17" fillId="0" borderId="10" xfId="9" applyFont="1" applyFill="1" applyBorder="1" applyAlignment="1"/>
    <xf numFmtId="9" fontId="5" fillId="0" borderId="12" xfId="2" applyFont="1" applyFill="1" applyBorder="1" applyAlignment="1">
      <alignment horizontal="center"/>
    </xf>
    <xf numFmtId="164" fontId="5" fillId="10" borderId="2" xfId="1" applyNumberFormat="1" applyFont="1" applyFill="1" applyBorder="1" applyAlignment="1">
      <alignment horizontal="center"/>
    </xf>
    <xf numFmtId="164" fontId="5" fillId="10" borderId="2" xfId="9" applyNumberFormat="1" applyFont="1" applyBorder="1" applyAlignment="1">
      <alignment horizontal="center"/>
    </xf>
    <xf numFmtId="166" fontId="2" fillId="2" borderId="0" xfId="3" applyNumberFormat="1" applyBorder="1" applyAlignment="1">
      <alignment horizontal="center"/>
    </xf>
    <xf numFmtId="0" fontId="8" fillId="0" borderId="0" xfId="0" applyFont="1" applyBorder="1" applyAlignment="1">
      <alignment horizontal="center"/>
    </xf>
    <xf numFmtId="10" fontId="2" fillId="8" borderId="9" xfId="2" applyNumberFormat="1" applyFont="1" applyFill="1" applyBorder="1" applyAlignment="1">
      <alignment horizontal="center"/>
    </xf>
    <xf numFmtId="0" fontId="2" fillId="2" borderId="0" xfId="3" applyBorder="1" applyAlignment="1">
      <alignment horizontal="center"/>
    </xf>
    <xf numFmtId="165" fontId="2" fillId="2" borderId="0" xfId="3" applyNumberFormat="1" applyBorder="1" applyAlignment="1">
      <alignment horizontal="center"/>
    </xf>
    <xf numFmtId="43" fontId="0" fillId="0" borderId="0" xfId="0" applyNumberFormat="1"/>
    <xf numFmtId="0" fontId="5" fillId="0" borderId="2" xfId="0" applyFont="1" applyBorder="1" applyAlignment="1">
      <alignment horizontal="center" vertical="center" textRotation="90"/>
    </xf>
    <xf numFmtId="0" fontId="6" fillId="6" borderId="3" xfId="7" applyBorder="1" applyAlignment="1">
      <alignment horizontal="center"/>
    </xf>
    <xf numFmtId="0" fontId="6" fillId="6" borderId="4" xfId="7" applyBorder="1" applyAlignment="1">
      <alignment horizontal="center"/>
    </xf>
    <xf numFmtId="0" fontId="6" fillId="6" borderId="5" xfId="7" applyBorder="1" applyAlignment="1">
      <alignment horizontal="center"/>
    </xf>
    <xf numFmtId="0" fontId="6" fillId="4" borderId="3" xfId="5" applyBorder="1" applyAlignment="1">
      <alignment horizontal="center"/>
    </xf>
    <xf numFmtId="0" fontId="6" fillId="4" borderId="4" xfId="5" applyBorder="1" applyAlignment="1">
      <alignment horizontal="center"/>
    </xf>
    <xf numFmtId="0" fontId="6" fillId="4" borderId="5" xfId="5" applyBorder="1" applyAlignment="1">
      <alignment horizontal="center"/>
    </xf>
    <xf numFmtId="2" fontId="3" fillId="9" borderId="6" xfId="4" applyNumberFormat="1" applyFill="1" applyBorder="1" applyAlignment="1">
      <alignment horizontal="right"/>
    </xf>
    <xf numFmtId="2" fontId="3" fillId="9" borderId="0" xfId="4" applyNumberFormat="1" applyFill="1" applyBorder="1" applyAlignment="1">
      <alignment horizontal="right"/>
    </xf>
    <xf numFmtId="0" fontId="6" fillId="5" borderId="3" xfId="6" applyBorder="1" applyAlignment="1">
      <alignment horizontal="center"/>
    </xf>
    <xf numFmtId="0" fontId="6" fillId="5" borderId="4" xfId="6" applyBorder="1" applyAlignment="1">
      <alignment horizontal="center"/>
    </xf>
    <xf numFmtId="0" fontId="6" fillId="5" borderId="5" xfId="6" applyBorder="1" applyAlignment="1">
      <alignment horizontal="center"/>
    </xf>
    <xf numFmtId="0" fontId="6" fillId="7" borderId="3" xfId="6" applyFill="1" applyBorder="1" applyAlignment="1">
      <alignment horizontal="center"/>
    </xf>
    <xf numFmtId="0" fontId="6" fillId="7" borderId="5" xfId="6" applyFill="1" applyBorder="1" applyAlignment="1">
      <alignment horizontal="center"/>
    </xf>
    <xf numFmtId="0" fontId="2" fillId="2" borderId="6" xfId="3" applyBorder="1" applyAlignment="1">
      <alignment horizontal="center"/>
    </xf>
    <xf numFmtId="0" fontId="2" fillId="2" borderId="0" xfId="3" applyBorder="1" applyAlignment="1">
      <alignment horizontal="center"/>
    </xf>
    <xf numFmtId="0" fontId="6" fillId="4" borderId="3" xfId="5" applyFont="1" applyBorder="1" applyAlignment="1">
      <alignment horizontal="center"/>
    </xf>
    <xf numFmtId="0" fontId="6" fillId="4" borderId="4" xfId="5" applyFont="1" applyBorder="1" applyAlignment="1">
      <alignment horizontal="center"/>
    </xf>
    <xf numFmtId="0" fontId="6" fillId="4" borderId="5" xfId="5" applyFont="1" applyBorder="1" applyAlignment="1">
      <alignment horizontal="center"/>
    </xf>
    <xf numFmtId="10" fontId="2" fillId="8" borderId="9" xfId="2" applyNumberFormat="1" applyFont="1" applyFill="1" applyBorder="1" applyAlignment="1">
      <alignment horizontal="center"/>
    </xf>
    <xf numFmtId="10" fontId="2" fillId="8" borderId="13" xfId="2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10" fontId="2" fillId="8" borderId="14" xfId="2" applyNumberFormat="1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6" fillId="5" borderId="3" xfId="6" applyFont="1" applyBorder="1" applyAlignment="1">
      <alignment horizontal="center"/>
    </xf>
    <xf numFmtId="0" fontId="6" fillId="5" borderId="4" xfId="6" applyFont="1" applyBorder="1" applyAlignment="1">
      <alignment horizontal="center"/>
    </xf>
    <xf numFmtId="0" fontId="6" fillId="5" borderId="5" xfId="6" applyFont="1" applyBorder="1" applyAlignment="1">
      <alignment horizontal="center"/>
    </xf>
    <xf numFmtId="1" fontId="2" fillId="2" borderId="0" xfId="3" applyNumberFormat="1" applyBorder="1" applyAlignment="1">
      <alignment horizontal="center"/>
    </xf>
    <xf numFmtId="9" fontId="2" fillId="8" borderId="9" xfId="2" applyNumberFormat="1" applyFont="1" applyFill="1" applyBorder="1" applyAlignment="1">
      <alignment horizontal="center"/>
    </xf>
    <xf numFmtId="164" fontId="2" fillId="2" borderId="1" xfId="3" applyNumberFormat="1" applyAlignment="1">
      <alignment horizontal="center"/>
    </xf>
  </cellXfs>
  <cellStyles count="10">
    <cellStyle name="20% - Accent6" xfId="9" builtinId="50"/>
    <cellStyle name="Accent1" xfId="5" builtinId="29"/>
    <cellStyle name="Accent3" xfId="6" builtinId="37"/>
    <cellStyle name="Accent6" xfId="7" builtinId="49"/>
    <cellStyle name="Calculation" xfId="4" builtinId="22"/>
    <cellStyle name="Comma" xfId="8" builtinId="3"/>
    <cellStyle name="Currency" xfId="1" builtinId="4"/>
    <cellStyle name="Input" xfId="3" builtinId="20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Documents/Real%20Estate%20License/2013-07-17%20-%20Business%20Marketing%20Track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rics"/>
      <sheetName val="Goals"/>
      <sheetName val="Key"/>
    </sheetNames>
    <sheetDataSet>
      <sheetData sheetId="0" refreshError="1"/>
      <sheetData sheetId="1" refreshError="1">
        <row r="3">
          <cell r="A3">
            <v>10000</v>
          </cell>
        </row>
        <row r="5">
          <cell r="A5">
            <v>62.5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V54"/>
  <sheetViews>
    <sheetView tabSelected="1" topLeftCell="X1" zoomScaleNormal="100" workbookViewId="0">
      <selection activeCell="AQ7" sqref="AQ7"/>
    </sheetView>
  </sheetViews>
  <sheetFormatPr defaultRowHeight="15" x14ac:dyDescent="0.25"/>
  <cols>
    <col min="1" max="1" width="5.42578125" customWidth="1"/>
    <col min="2" max="2" width="3.85546875" customWidth="1"/>
    <col min="3" max="4" width="14.7109375" customWidth="1"/>
    <col min="5" max="5" width="10.85546875" customWidth="1"/>
    <col min="6" max="6" width="3.85546875" customWidth="1"/>
    <col min="7" max="8" width="14.7109375" customWidth="1"/>
    <col min="9" max="9" width="10.7109375" customWidth="1"/>
    <col min="10" max="10" width="3.85546875" customWidth="1"/>
    <col min="11" max="12" width="14.7109375" customWidth="1"/>
    <col min="13" max="13" width="10.7109375" customWidth="1"/>
    <col min="14" max="14" width="3.85546875" customWidth="1"/>
    <col min="15" max="16" width="14.7109375" customWidth="1"/>
    <col min="17" max="17" width="10.7109375" customWidth="1"/>
    <col min="18" max="18" width="3.85546875" customWidth="1"/>
    <col min="19" max="20" width="14.7109375" customWidth="1"/>
    <col min="21" max="21" width="10.28515625" customWidth="1"/>
    <col min="22" max="22" width="3.85546875" customWidth="1"/>
    <col min="23" max="24" width="14.7109375" customWidth="1"/>
    <col min="25" max="25" width="10.28515625" customWidth="1"/>
    <col min="26" max="26" width="3.85546875" customWidth="1"/>
    <col min="27" max="28" width="14.7109375" customWidth="1"/>
    <col min="29" max="29" width="10.28515625" customWidth="1"/>
    <col min="30" max="30" width="3.85546875" customWidth="1"/>
    <col min="31" max="32" width="14.7109375" customWidth="1"/>
    <col min="33" max="33" width="10.28515625" customWidth="1"/>
    <col min="34" max="34" width="3.85546875" customWidth="1"/>
    <col min="35" max="36" width="14.7109375" customWidth="1"/>
    <col min="37" max="37" width="10.28515625" customWidth="1"/>
    <col min="38" max="38" width="3.85546875" customWidth="1"/>
    <col min="39" max="40" width="14.7109375" customWidth="1"/>
    <col min="41" max="41" width="10.28515625" customWidth="1"/>
    <col min="42" max="42" width="3.85546875" customWidth="1"/>
    <col min="43" max="44" width="14.7109375" customWidth="1"/>
    <col min="45" max="46" width="3.85546875" customWidth="1"/>
    <col min="47" max="47" width="14.7109375" customWidth="1"/>
  </cols>
  <sheetData>
    <row r="1" spans="1:47" ht="15.75" thickBot="1" x14ac:dyDescent="0.3"/>
    <row r="2" spans="1:47" x14ac:dyDescent="0.25">
      <c r="A2" s="77" t="s">
        <v>0</v>
      </c>
      <c r="B2" s="78" t="s">
        <v>1</v>
      </c>
      <c r="C2" s="79"/>
      <c r="D2" s="80"/>
      <c r="F2" s="81" t="s">
        <v>2</v>
      </c>
      <c r="G2" s="82"/>
      <c r="H2" s="83"/>
      <c r="J2" s="81" t="s">
        <v>3</v>
      </c>
      <c r="K2" s="82"/>
      <c r="L2" s="83"/>
      <c r="N2" s="81" t="s">
        <v>24</v>
      </c>
      <c r="O2" s="82"/>
      <c r="P2" s="83"/>
      <c r="R2" s="86" t="s">
        <v>4</v>
      </c>
      <c r="S2" s="87"/>
      <c r="T2" s="88"/>
      <c r="V2" s="81" t="s">
        <v>17</v>
      </c>
      <c r="W2" s="82"/>
      <c r="X2" s="83"/>
      <c r="Z2" s="93" t="s">
        <v>18</v>
      </c>
      <c r="AA2" s="94"/>
      <c r="AB2" s="95"/>
      <c r="AD2" s="81" t="s">
        <v>23</v>
      </c>
      <c r="AE2" s="82"/>
      <c r="AF2" s="83"/>
      <c r="AH2" s="81" t="s">
        <v>22</v>
      </c>
      <c r="AI2" s="82"/>
      <c r="AJ2" s="83"/>
      <c r="AL2" s="81" t="s">
        <v>19</v>
      </c>
      <c r="AM2" s="82"/>
      <c r="AN2" s="83"/>
      <c r="AP2" s="86" t="s">
        <v>25</v>
      </c>
      <c r="AQ2" s="87"/>
      <c r="AR2" s="88"/>
      <c r="AT2" s="89" t="s">
        <v>5</v>
      </c>
      <c r="AU2" s="90"/>
    </row>
    <row r="3" spans="1:47" x14ac:dyDescent="0.25">
      <c r="A3" s="77"/>
      <c r="B3" s="91">
        <v>10000</v>
      </c>
      <c r="C3" s="92"/>
      <c r="D3" s="1" t="s">
        <v>6</v>
      </c>
      <c r="F3" s="84">
        <f>B3*E6</f>
        <v>40</v>
      </c>
      <c r="G3" s="85"/>
      <c r="H3" s="1" t="s">
        <v>7</v>
      </c>
      <c r="J3" s="84">
        <f>F3*I6</f>
        <v>32</v>
      </c>
      <c r="K3" s="85"/>
      <c r="L3" s="1" t="s">
        <v>48</v>
      </c>
      <c r="N3" s="84">
        <f>J3*M6</f>
        <v>1.6</v>
      </c>
      <c r="O3" s="85"/>
      <c r="P3" s="1" t="s">
        <v>33</v>
      </c>
      <c r="R3" s="84">
        <f>N3*Q6</f>
        <v>1.2800000000000002</v>
      </c>
      <c r="S3" s="85"/>
      <c r="T3" s="28" t="s">
        <v>9</v>
      </c>
      <c r="V3" s="84">
        <f>R3*U6</f>
        <v>76.800000000000011</v>
      </c>
      <c r="W3" s="85"/>
      <c r="X3" s="1" t="s">
        <v>7</v>
      </c>
      <c r="Z3" s="84">
        <f>V3*Y6</f>
        <v>11.520000000000001</v>
      </c>
      <c r="AA3" s="85"/>
      <c r="AB3" s="1" t="s">
        <v>20</v>
      </c>
      <c r="AD3" s="84">
        <f>Z3*AC6</f>
        <v>6.9120000000000008</v>
      </c>
      <c r="AE3" s="85"/>
      <c r="AF3" s="1" t="s">
        <v>21</v>
      </c>
      <c r="AH3" s="84">
        <f>AD3*AG6</f>
        <v>5.1840000000000011</v>
      </c>
      <c r="AI3" s="85"/>
      <c r="AJ3" s="1" t="s">
        <v>8</v>
      </c>
      <c r="AL3" s="84">
        <f>AH3*AK6</f>
        <v>1.2960000000000003</v>
      </c>
      <c r="AM3" s="85"/>
      <c r="AN3" s="1" t="s">
        <v>8</v>
      </c>
      <c r="AP3" s="84">
        <f>AL3*AO6</f>
        <v>1.1664000000000003</v>
      </c>
      <c r="AQ3" s="85"/>
      <c r="AR3" s="28" t="s">
        <v>9</v>
      </c>
      <c r="AT3" s="2"/>
      <c r="AU3" s="4" t="s">
        <v>10</v>
      </c>
    </row>
    <row r="4" spans="1:47" x14ac:dyDescent="0.25">
      <c r="A4" s="77"/>
      <c r="B4" s="5"/>
      <c r="C4" s="6" t="s">
        <v>10</v>
      </c>
      <c r="D4" s="7" t="s">
        <v>11</v>
      </c>
      <c r="F4" s="5"/>
      <c r="G4" s="3" t="s">
        <v>10</v>
      </c>
      <c r="H4" s="4" t="s">
        <v>11</v>
      </c>
      <c r="J4" s="5"/>
      <c r="K4" s="3" t="s">
        <v>10</v>
      </c>
      <c r="L4" s="4" t="s">
        <v>11</v>
      </c>
      <c r="N4" s="5"/>
      <c r="O4" s="3" t="s">
        <v>10</v>
      </c>
      <c r="P4" s="4" t="s">
        <v>11</v>
      </c>
      <c r="Q4" s="8"/>
      <c r="R4" s="5"/>
      <c r="S4" s="3" t="s">
        <v>10</v>
      </c>
      <c r="T4" s="4" t="s">
        <v>11</v>
      </c>
      <c r="V4" s="5"/>
      <c r="W4" s="3" t="s">
        <v>10</v>
      </c>
      <c r="X4" s="4" t="s">
        <v>11</v>
      </c>
      <c r="Z4" s="5"/>
      <c r="AA4" s="3" t="s">
        <v>10</v>
      </c>
      <c r="AB4" s="4" t="s">
        <v>11</v>
      </c>
      <c r="AD4" s="5"/>
      <c r="AE4" s="3" t="s">
        <v>10</v>
      </c>
      <c r="AF4" s="4" t="s">
        <v>11</v>
      </c>
      <c r="AH4" s="5"/>
      <c r="AI4" s="3" t="s">
        <v>10</v>
      </c>
      <c r="AJ4" s="4" t="s">
        <v>11</v>
      </c>
      <c r="AL4" s="5"/>
      <c r="AM4" s="3" t="s">
        <v>10</v>
      </c>
      <c r="AN4" s="4" t="s">
        <v>11</v>
      </c>
      <c r="AO4" s="8"/>
      <c r="AP4" s="5"/>
      <c r="AQ4" s="3" t="s">
        <v>10</v>
      </c>
      <c r="AR4" s="4" t="s">
        <v>11</v>
      </c>
      <c r="AT4" s="30" t="s">
        <v>12</v>
      </c>
      <c r="AU4" s="57">
        <f>D5+H5+L5+P5+T5+X5+AB5+AF5+AJ5+AN5+AR5</f>
        <v>19464.05554716981</v>
      </c>
    </row>
    <row r="5" spans="1:47" ht="16.5" thickBot="1" x14ac:dyDescent="0.35">
      <c r="A5" s="77"/>
      <c r="B5" s="9" t="s">
        <v>12</v>
      </c>
      <c r="C5" s="71">
        <f>3/265</f>
        <v>1.1320754716981131E-2</v>
      </c>
      <c r="D5" s="24">
        <f>B3*C5</f>
        <v>113.20754716981131</v>
      </c>
      <c r="E5" s="8" t="s">
        <v>13</v>
      </c>
      <c r="F5" s="9" t="s">
        <v>12</v>
      </c>
      <c r="G5" s="10">
        <v>20</v>
      </c>
      <c r="H5" s="24">
        <f>F3*G5</f>
        <v>800</v>
      </c>
      <c r="I5" s="8" t="s">
        <v>13</v>
      </c>
      <c r="J5" s="9" t="s">
        <v>12</v>
      </c>
      <c r="K5" s="10">
        <v>300</v>
      </c>
      <c r="L5" s="24">
        <f>J3*K5</f>
        <v>9600</v>
      </c>
      <c r="M5" s="8" t="s">
        <v>13</v>
      </c>
      <c r="N5" s="9" t="s">
        <v>12</v>
      </c>
      <c r="O5" s="10">
        <v>600</v>
      </c>
      <c r="P5" s="24">
        <f>N3*O5</f>
        <v>960</v>
      </c>
      <c r="Q5" s="8" t="s">
        <v>13</v>
      </c>
      <c r="R5" s="9" t="s">
        <v>12</v>
      </c>
      <c r="S5" s="29">
        <v>600</v>
      </c>
      <c r="T5" s="24">
        <f>R3*S5</f>
        <v>768.00000000000011</v>
      </c>
      <c r="U5" s="8" t="s">
        <v>13</v>
      </c>
      <c r="V5" s="9" t="s">
        <v>12</v>
      </c>
      <c r="W5" s="10">
        <v>20</v>
      </c>
      <c r="X5" s="24">
        <f>V3*W5</f>
        <v>1536.0000000000002</v>
      </c>
      <c r="Y5" s="8" t="s">
        <v>13</v>
      </c>
      <c r="Z5" s="9" t="s">
        <v>12</v>
      </c>
      <c r="AA5" s="10">
        <v>90</v>
      </c>
      <c r="AB5" s="24">
        <f>Z3*AA5</f>
        <v>1036.8000000000002</v>
      </c>
      <c r="AC5" s="8" t="s">
        <v>13</v>
      </c>
      <c r="AD5" s="9" t="s">
        <v>12</v>
      </c>
      <c r="AE5" s="10">
        <v>240</v>
      </c>
      <c r="AF5" s="24">
        <f>AD3*AE5</f>
        <v>1658.88</v>
      </c>
      <c r="AG5" s="8" t="s">
        <v>13</v>
      </c>
      <c r="AH5" s="9" t="s">
        <v>12</v>
      </c>
      <c r="AI5" s="10">
        <v>400</v>
      </c>
      <c r="AJ5" s="24">
        <f>AH3*AI5</f>
        <v>2073.6000000000004</v>
      </c>
      <c r="AK5" s="8" t="s">
        <v>13</v>
      </c>
      <c r="AL5" s="9" t="s">
        <v>12</v>
      </c>
      <c r="AM5" s="10">
        <v>600</v>
      </c>
      <c r="AN5" s="24">
        <f>AL3*AM5</f>
        <v>777.60000000000014</v>
      </c>
      <c r="AO5" s="8" t="s">
        <v>13</v>
      </c>
      <c r="AP5" s="9" t="s">
        <v>12</v>
      </c>
      <c r="AQ5" s="29">
        <v>120</v>
      </c>
      <c r="AR5" s="24">
        <f>AP3*AQ5</f>
        <v>139.96800000000005</v>
      </c>
      <c r="AT5" s="31" t="s">
        <v>14</v>
      </c>
      <c r="AU5" s="58">
        <f>D6+H6+L6+P6+T6+X6+AB6+AF6+AJ6+AN6+AR6</f>
        <v>17080.48</v>
      </c>
    </row>
    <row r="6" spans="1:47" ht="16.5" thickBot="1" x14ac:dyDescent="0.35">
      <c r="A6" s="77"/>
      <c r="B6" s="12" t="s">
        <v>14</v>
      </c>
      <c r="C6" s="13">
        <v>0.41199999999999998</v>
      </c>
      <c r="D6" s="14">
        <f>B3*C6</f>
        <v>4120</v>
      </c>
      <c r="E6" s="15">
        <v>4.0000000000000001E-3</v>
      </c>
      <c r="F6" s="12" t="s">
        <v>14</v>
      </c>
      <c r="G6" s="16">
        <v>2</v>
      </c>
      <c r="H6" s="14">
        <f>F3*G6</f>
        <v>80</v>
      </c>
      <c r="I6" s="15">
        <v>0.8</v>
      </c>
      <c r="J6" s="12" t="s">
        <v>14</v>
      </c>
      <c r="K6" s="16">
        <v>15</v>
      </c>
      <c r="L6" s="14">
        <f>J3*K6</f>
        <v>480</v>
      </c>
      <c r="M6" s="15">
        <v>0.05</v>
      </c>
      <c r="N6" s="12" t="s">
        <v>14</v>
      </c>
      <c r="O6" s="16">
        <v>1730</v>
      </c>
      <c r="P6" s="14">
        <f>N3*O6</f>
        <v>2768</v>
      </c>
      <c r="Q6" s="15">
        <v>0.8</v>
      </c>
      <c r="R6" s="12" t="s">
        <v>14</v>
      </c>
      <c r="S6" s="16">
        <v>7000</v>
      </c>
      <c r="T6" s="14">
        <f>R3*S6</f>
        <v>8960.0000000000018</v>
      </c>
      <c r="U6" s="15">
        <v>60</v>
      </c>
      <c r="V6" s="12" t="s">
        <v>14</v>
      </c>
      <c r="W6" s="16">
        <v>0</v>
      </c>
      <c r="X6" s="14">
        <f>V3*W6</f>
        <v>0</v>
      </c>
      <c r="Y6" s="15">
        <v>0.15</v>
      </c>
      <c r="Z6" s="12" t="s">
        <v>14</v>
      </c>
      <c r="AA6" s="16">
        <v>10</v>
      </c>
      <c r="AB6" s="14">
        <f>Z3*AA6</f>
        <v>115.20000000000002</v>
      </c>
      <c r="AC6" s="15">
        <v>0.6</v>
      </c>
      <c r="AD6" s="12" t="s">
        <v>14</v>
      </c>
      <c r="AE6" s="16">
        <v>30</v>
      </c>
      <c r="AF6" s="14">
        <f>AD3*AE6</f>
        <v>207.36</v>
      </c>
      <c r="AG6" s="15">
        <v>0.75</v>
      </c>
      <c r="AH6" s="12" t="s">
        <v>14</v>
      </c>
      <c r="AI6" s="16">
        <v>20</v>
      </c>
      <c r="AJ6" s="14">
        <f>AH3*AI6</f>
        <v>103.68000000000002</v>
      </c>
      <c r="AK6" s="15">
        <v>0.25</v>
      </c>
      <c r="AL6" s="12" t="s">
        <v>14</v>
      </c>
      <c r="AM6" s="16">
        <v>100</v>
      </c>
      <c r="AN6" s="14">
        <f>AL3*AM6</f>
        <v>129.60000000000002</v>
      </c>
      <c r="AO6" s="15">
        <v>0.9</v>
      </c>
      <c r="AP6" s="12" t="s">
        <v>14</v>
      </c>
      <c r="AQ6" s="16">
        <v>100</v>
      </c>
      <c r="AR6" s="14">
        <f>AP3*AQ6</f>
        <v>116.64000000000003</v>
      </c>
      <c r="AT6" s="32" t="s">
        <v>14</v>
      </c>
      <c r="AU6" s="59">
        <f>D7+H7+L7+P7+T7+X7+AB7+AF7+AJ7+AN7+AR7</f>
        <v>70225.920000000013</v>
      </c>
    </row>
    <row r="7" spans="1:47" ht="15.75" x14ac:dyDescent="0.3">
      <c r="A7" s="77"/>
      <c r="B7" s="17" t="s">
        <v>14</v>
      </c>
      <c r="C7" s="16">
        <v>0</v>
      </c>
      <c r="D7" s="48">
        <f>B3*C7</f>
        <v>0</v>
      </c>
      <c r="F7" s="17" t="s">
        <v>14</v>
      </c>
      <c r="G7" s="16">
        <v>0</v>
      </c>
      <c r="H7" s="48">
        <f>F3*G7</f>
        <v>0</v>
      </c>
      <c r="J7" s="17" t="s">
        <v>14</v>
      </c>
      <c r="K7" s="75">
        <v>0</v>
      </c>
      <c r="L7" s="48">
        <f>J3*K7</f>
        <v>0</v>
      </c>
      <c r="N7" s="17" t="s">
        <v>14</v>
      </c>
      <c r="O7" s="16">
        <v>0</v>
      </c>
      <c r="P7" s="48">
        <f>N3*O7</f>
        <v>0</v>
      </c>
      <c r="R7" s="17" t="s">
        <v>14</v>
      </c>
      <c r="S7" s="18">
        <v>0</v>
      </c>
      <c r="T7" s="48">
        <f>R3*S7</f>
        <v>0</v>
      </c>
      <c r="V7" s="17" t="s">
        <v>14</v>
      </c>
      <c r="W7" s="16">
        <v>0</v>
      </c>
      <c r="X7" s="48">
        <f>V3*W7</f>
        <v>0</v>
      </c>
      <c r="Z7" s="17" t="s">
        <v>14</v>
      </c>
      <c r="AA7" s="16">
        <v>0</v>
      </c>
      <c r="AB7" s="48">
        <f>Z3*AA7</f>
        <v>0</v>
      </c>
      <c r="AD7" s="17" t="s">
        <v>14</v>
      </c>
      <c r="AE7" s="16">
        <v>35</v>
      </c>
      <c r="AF7" s="48">
        <f>AD3*AE7</f>
        <v>241.92000000000002</v>
      </c>
      <c r="AH7" s="17" t="s">
        <v>14</v>
      </c>
      <c r="AI7" s="16">
        <v>0</v>
      </c>
      <c r="AJ7" s="48">
        <f>AH3*AI7</f>
        <v>0</v>
      </c>
      <c r="AL7" s="17" t="s">
        <v>14</v>
      </c>
      <c r="AM7" s="16">
        <v>0</v>
      </c>
      <c r="AN7" s="48">
        <f>AL3*AM7</f>
        <v>0</v>
      </c>
      <c r="AP7" s="17" t="s">
        <v>14</v>
      </c>
      <c r="AQ7" s="109">
        <v>60000</v>
      </c>
      <c r="AR7" s="48">
        <f>AP3*AQ7</f>
        <v>69984.000000000015</v>
      </c>
      <c r="AT7" s="33" t="s">
        <v>14</v>
      </c>
      <c r="AU7" s="60">
        <f>AU6-AU5</f>
        <v>53145.440000000017</v>
      </c>
    </row>
    <row r="8" spans="1:47" ht="15.75" x14ac:dyDescent="0.3">
      <c r="A8" s="77"/>
      <c r="B8" s="19" t="s">
        <v>14</v>
      </c>
      <c r="C8" s="20">
        <f>C7-C6</f>
        <v>-0.41199999999999998</v>
      </c>
      <c r="D8" s="21">
        <f>D7-D6</f>
        <v>-4120</v>
      </c>
      <c r="F8" s="19" t="s">
        <v>14</v>
      </c>
      <c r="G8" s="22">
        <f>G7-G6</f>
        <v>-2</v>
      </c>
      <c r="H8" s="21">
        <f>H7-H6</f>
        <v>-80</v>
      </c>
      <c r="J8" s="19" t="s">
        <v>14</v>
      </c>
      <c r="K8" s="22">
        <f>K7-K6</f>
        <v>-15</v>
      </c>
      <c r="L8" s="21">
        <f>L7-L6</f>
        <v>-480</v>
      </c>
      <c r="N8" s="19" t="s">
        <v>14</v>
      </c>
      <c r="O8" s="22">
        <f>O7-O6</f>
        <v>-1730</v>
      </c>
      <c r="P8" s="21">
        <f>P7-P6</f>
        <v>-2768</v>
      </c>
      <c r="R8" s="19" t="s">
        <v>14</v>
      </c>
      <c r="S8" s="22">
        <f>S7-S6</f>
        <v>-7000</v>
      </c>
      <c r="T8" s="21">
        <f>T7-T6</f>
        <v>-8960.0000000000018</v>
      </c>
      <c r="V8" s="19" t="s">
        <v>14</v>
      </c>
      <c r="W8" s="22">
        <f>W7-W6</f>
        <v>0</v>
      </c>
      <c r="X8" s="21">
        <f>X7-X6</f>
        <v>0</v>
      </c>
      <c r="Z8" s="19" t="s">
        <v>14</v>
      </c>
      <c r="AA8" s="22">
        <f>AA7-AA6</f>
        <v>-10</v>
      </c>
      <c r="AB8" s="21">
        <f>AB7-AB6</f>
        <v>-115.20000000000002</v>
      </c>
      <c r="AD8" s="19" t="s">
        <v>14</v>
      </c>
      <c r="AE8" s="22">
        <f>AE7-AE6</f>
        <v>5</v>
      </c>
      <c r="AF8" s="21">
        <f>AF7-AF6</f>
        <v>34.56</v>
      </c>
      <c r="AH8" s="19" t="s">
        <v>14</v>
      </c>
      <c r="AI8" s="22">
        <f>AI7-AI6</f>
        <v>-20</v>
      </c>
      <c r="AJ8" s="21">
        <f>AJ7-AJ6</f>
        <v>-103.68000000000002</v>
      </c>
      <c r="AL8" s="19" t="s">
        <v>14</v>
      </c>
      <c r="AM8" s="22">
        <f>AM7-AM6</f>
        <v>-100</v>
      </c>
      <c r="AN8" s="21">
        <f>AN7-AN6</f>
        <v>-129.60000000000002</v>
      </c>
      <c r="AP8" s="19" t="s">
        <v>14</v>
      </c>
      <c r="AQ8" s="22">
        <f>AQ7-AQ6</f>
        <v>59900</v>
      </c>
      <c r="AR8" s="21">
        <f>AR7-AR6</f>
        <v>69867.360000000015</v>
      </c>
      <c r="AT8" s="34" t="s">
        <v>15</v>
      </c>
      <c r="AU8" s="59">
        <f>(AU6-AU5)/(AU4/60)</f>
        <v>163.82641285996849</v>
      </c>
    </row>
    <row r="9" spans="1:47" ht="15.75" thickBot="1" x14ac:dyDescent="0.3">
      <c r="A9" s="77"/>
      <c r="B9" s="23" t="s">
        <v>15</v>
      </c>
      <c r="C9" s="50">
        <f>C8/(C5/60)</f>
        <v>-2183.6</v>
      </c>
      <c r="D9" s="49">
        <f>D8/D5</f>
        <v>-36.393333333333338</v>
      </c>
      <c r="F9" s="23" t="s">
        <v>15</v>
      </c>
      <c r="G9" s="50">
        <f>G8/(G5/60)</f>
        <v>-6</v>
      </c>
      <c r="H9" s="49">
        <f>H8/(H5/60)</f>
        <v>-6</v>
      </c>
      <c r="J9" s="23" t="s">
        <v>15</v>
      </c>
      <c r="K9" s="50">
        <f>K8/(K5/60)</f>
        <v>-3</v>
      </c>
      <c r="L9" s="49">
        <f>L8/(L5/60)</f>
        <v>-3</v>
      </c>
      <c r="N9" s="23" t="s">
        <v>15</v>
      </c>
      <c r="O9" s="50">
        <f>O8/(O5/60)</f>
        <v>-173</v>
      </c>
      <c r="P9" s="49">
        <f>P8/(P5/60)</f>
        <v>-173</v>
      </c>
      <c r="R9" s="23" t="s">
        <v>15</v>
      </c>
      <c r="S9" s="50">
        <f>S8/(S5/60)</f>
        <v>-700</v>
      </c>
      <c r="T9" s="49">
        <f>T8/(T5/60)</f>
        <v>-700</v>
      </c>
      <c r="V9" s="23" t="s">
        <v>15</v>
      </c>
      <c r="W9" s="50">
        <f>W8/(W5/60)</f>
        <v>0</v>
      </c>
      <c r="X9" s="49">
        <f>X8/(X5/60)</f>
        <v>0</v>
      </c>
      <c r="Z9" s="23" t="s">
        <v>15</v>
      </c>
      <c r="AA9" s="50">
        <f>AA8/(AA5/60)</f>
        <v>-6.666666666666667</v>
      </c>
      <c r="AB9" s="49">
        <f>AB8/(AB5/60)</f>
        <v>-6.6666666666666661</v>
      </c>
      <c r="AD9" s="23" t="s">
        <v>15</v>
      </c>
      <c r="AE9" s="50">
        <f>AE8/(AE5/60)</f>
        <v>1.25</v>
      </c>
      <c r="AF9" s="49">
        <f>AF8/(AF5/60)</f>
        <v>1.25</v>
      </c>
      <c r="AH9" s="23" t="s">
        <v>15</v>
      </c>
      <c r="AI9" s="50">
        <f>AI8/(AI5/60)</f>
        <v>-3</v>
      </c>
      <c r="AJ9" s="49">
        <f>AJ8/(AJ5/60)</f>
        <v>-3</v>
      </c>
      <c r="AL9" s="23" t="s">
        <v>15</v>
      </c>
      <c r="AM9" s="50">
        <f>AM8/(AM5/60)</f>
        <v>-10</v>
      </c>
      <c r="AN9" s="49">
        <f>AN8/(AN5/60)</f>
        <v>-10</v>
      </c>
      <c r="AP9" s="23" t="s">
        <v>15</v>
      </c>
      <c r="AQ9" s="50">
        <f>AQ8/(AQ5/60)</f>
        <v>29950</v>
      </c>
      <c r="AR9" s="49">
        <f>AR8/(AR5/60)</f>
        <v>29949.999999999996</v>
      </c>
      <c r="AT9" s="35" t="s">
        <v>16</v>
      </c>
      <c r="AU9" s="61">
        <f>AU7/AU5</f>
        <v>3.1114722771257024</v>
      </c>
    </row>
    <row r="10" spans="1:47" ht="15.75" thickBot="1" x14ac:dyDescent="0.3">
      <c r="A10" s="36"/>
      <c r="B10" s="37"/>
      <c r="C10" s="38"/>
      <c r="D10" s="38"/>
      <c r="F10" s="37"/>
      <c r="G10" s="38"/>
      <c r="H10" s="38"/>
      <c r="J10" s="37"/>
      <c r="K10" s="38"/>
      <c r="L10" s="52"/>
      <c r="N10" s="37"/>
      <c r="O10" s="38"/>
      <c r="P10" s="38"/>
      <c r="R10" s="37"/>
      <c r="S10" s="38"/>
      <c r="T10" s="38"/>
      <c r="V10" s="37"/>
      <c r="W10" s="38"/>
      <c r="X10" s="52"/>
      <c r="Z10" s="37"/>
      <c r="AA10" s="40"/>
      <c r="AB10" s="38"/>
      <c r="AD10" s="37"/>
      <c r="AE10" s="38"/>
      <c r="AF10" s="38"/>
      <c r="AH10" s="37"/>
      <c r="AI10" s="38"/>
      <c r="AJ10" s="38"/>
      <c r="AL10" s="37"/>
      <c r="AM10" s="38"/>
      <c r="AN10" s="38"/>
      <c r="AP10" s="37"/>
      <c r="AQ10" s="38"/>
      <c r="AR10" s="38"/>
      <c r="AT10" s="41"/>
      <c r="AU10" s="42"/>
    </row>
    <row r="11" spans="1:47" x14ac:dyDescent="0.25">
      <c r="A11" s="36"/>
      <c r="B11" s="37"/>
      <c r="C11" s="38"/>
      <c r="D11" s="38"/>
      <c r="F11" s="37"/>
      <c r="G11" s="38"/>
      <c r="H11" s="38"/>
      <c r="J11" s="37"/>
      <c r="K11" s="38"/>
      <c r="L11" s="53"/>
      <c r="X11" s="54"/>
      <c r="Z11" s="81" t="s">
        <v>38</v>
      </c>
      <c r="AA11" s="82"/>
      <c r="AB11" s="83"/>
      <c r="AD11" s="81" t="s">
        <v>41</v>
      </c>
      <c r="AE11" s="82"/>
      <c r="AF11" s="83"/>
      <c r="AH11" s="81" t="s">
        <v>42</v>
      </c>
      <c r="AI11" s="82"/>
      <c r="AJ11" s="83"/>
      <c r="AL11" s="81" t="s">
        <v>40</v>
      </c>
      <c r="AM11" s="82"/>
      <c r="AN11" s="83"/>
      <c r="AP11" s="104" t="s">
        <v>55</v>
      </c>
      <c r="AQ11" s="105"/>
      <c r="AR11" s="106"/>
      <c r="AT11" s="89" t="s">
        <v>5</v>
      </c>
      <c r="AU11" s="90"/>
    </row>
    <row r="12" spans="1:47" x14ac:dyDescent="0.25">
      <c r="A12" s="36"/>
      <c r="B12" s="37"/>
      <c r="C12" s="38"/>
      <c r="D12" s="38"/>
      <c r="F12" s="37"/>
      <c r="G12" s="38"/>
      <c r="H12" s="38"/>
      <c r="J12" s="37"/>
      <c r="K12" s="38"/>
      <c r="L12" s="53"/>
      <c r="X12" s="54"/>
      <c r="Z12" s="84">
        <f>V3*Y15</f>
        <v>3.8400000000000007</v>
      </c>
      <c r="AA12" s="85"/>
      <c r="AB12" s="1" t="s">
        <v>39</v>
      </c>
      <c r="AD12" s="84">
        <f>Z12*AC15</f>
        <v>1.9200000000000004</v>
      </c>
      <c r="AE12" s="85"/>
      <c r="AF12" s="1" t="s">
        <v>35</v>
      </c>
      <c r="AH12" s="84">
        <f>AD12*AG15</f>
        <v>0.57600000000000007</v>
      </c>
      <c r="AI12" s="85"/>
      <c r="AJ12" s="1" t="s">
        <v>33</v>
      </c>
      <c r="AL12" s="84">
        <f>AH12*AK15</f>
        <v>0.28800000000000003</v>
      </c>
      <c r="AM12" s="85"/>
      <c r="AN12" s="1" t="s">
        <v>53</v>
      </c>
      <c r="AP12" s="84">
        <f>AL12*AO15</f>
        <v>0.25920000000000004</v>
      </c>
      <c r="AQ12" s="85"/>
      <c r="AR12" s="28" t="s">
        <v>9</v>
      </c>
      <c r="AT12" s="2"/>
      <c r="AU12" s="4" t="s">
        <v>10</v>
      </c>
    </row>
    <row r="13" spans="1:47" x14ac:dyDescent="0.25">
      <c r="A13" s="36"/>
      <c r="B13" s="37"/>
      <c r="C13" s="38"/>
      <c r="D13" s="38"/>
      <c r="F13" s="37"/>
      <c r="G13" s="38"/>
      <c r="H13" s="38"/>
      <c r="J13" s="37"/>
      <c r="K13" s="38"/>
      <c r="L13" s="53"/>
      <c r="X13" s="54"/>
      <c r="Z13" s="5"/>
      <c r="AA13" s="3" t="s">
        <v>10</v>
      </c>
      <c r="AB13" s="4" t="s">
        <v>11</v>
      </c>
      <c r="AD13" s="5"/>
      <c r="AE13" s="3" t="s">
        <v>10</v>
      </c>
      <c r="AF13" s="4" t="s">
        <v>11</v>
      </c>
      <c r="AH13" s="5"/>
      <c r="AI13" s="3" t="s">
        <v>10</v>
      </c>
      <c r="AJ13" s="4" t="s">
        <v>11</v>
      </c>
      <c r="AL13" s="5"/>
      <c r="AM13" s="3" t="s">
        <v>10</v>
      </c>
      <c r="AN13" s="4" t="s">
        <v>11</v>
      </c>
      <c r="AO13" s="27"/>
      <c r="AP13" s="5"/>
      <c r="AQ13" s="3" t="s">
        <v>10</v>
      </c>
      <c r="AR13" s="4" t="s">
        <v>11</v>
      </c>
      <c r="AT13" s="30" t="s">
        <v>12</v>
      </c>
      <c r="AU13" s="62">
        <f>AB14+AF14+AJ14+AN14+AR14</f>
        <v>1580.5440000000003</v>
      </c>
    </row>
    <row r="14" spans="1:47" ht="16.5" thickBot="1" x14ac:dyDescent="0.35">
      <c r="A14" s="36"/>
      <c r="B14" s="37"/>
      <c r="C14" s="38"/>
      <c r="D14" s="38"/>
      <c r="F14" s="37"/>
      <c r="G14" s="38"/>
      <c r="H14" s="38"/>
      <c r="J14" s="37"/>
      <c r="K14" s="38"/>
      <c r="L14" s="53"/>
      <c r="X14" s="54"/>
      <c r="Y14" s="27" t="s">
        <v>13</v>
      </c>
      <c r="Z14" s="9" t="s">
        <v>12</v>
      </c>
      <c r="AA14" s="29">
        <v>180</v>
      </c>
      <c r="AB14" s="24">
        <f>Z12*AA14</f>
        <v>691.20000000000016</v>
      </c>
      <c r="AC14" s="27" t="s">
        <v>13</v>
      </c>
      <c r="AD14" s="9" t="s">
        <v>12</v>
      </c>
      <c r="AE14" s="29">
        <v>300</v>
      </c>
      <c r="AF14" s="24">
        <f>AD12*AE14</f>
        <v>576.00000000000011</v>
      </c>
      <c r="AG14" s="27" t="s">
        <v>13</v>
      </c>
      <c r="AH14" s="9" t="s">
        <v>12</v>
      </c>
      <c r="AI14" s="29">
        <v>400</v>
      </c>
      <c r="AJ14" s="24">
        <f>AH12*AI14</f>
        <v>230.40000000000003</v>
      </c>
      <c r="AK14" s="27" t="s">
        <v>13</v>
      </c>
      <c r="AL14" s="9" t="s">
        <v>12</v>
      </c>
      <c r="AM14" s="29">
        <v>180</v>
      </c>
      <c r="AN14" s="24">
        <f>AL12*AM14</f>
        <v>51.84</v>
      </c>
      <c r="AO14" s="27" t="s">
        <v>13</v>
      </c>
      <c r="AP14" s="9" t="s">
        <v>12</v>
      </c>
      <c r="AQ14" s="29">
        <v>120</v>
      </c>
      <c r="AR14" s="24">
        <f>AP12*AQ14</f>
        <v>31.104000000000006</v>
      </c>
      <c r="AT14" s="31" t="s">
        <v>14</v>
      </c>
      <c r="AU14" s="58">
        <f>AB15+AF15+AJ15+AN15+AR15</f>
        <v>179.76000000000005</v>
      </c>
    </row>
    <row r="15" spans="1:47" ht="16.5" thickBot="1" x14ac:dyDescent="0.35">
      <c r="A15" s="36"/>
      <c r="B15" s="37"/>
      <c r="C15" s="38"/>
      <c r="D15" s="38"/>
      <c r="F15" s="37"/>
      <c r="G15" s="38"/>
      <c r="H15" s="38"/>
      <c r="J15" s="37"/>
      <c r="K15" s="38"/>
      <c r="L15" s="53"/>
      <c r="X15" s="54"/>
      <c r="Y15" s="26">
        <v>0.05</v>
      </c>
      <c r="Z15" s="12" t="s">
        <v>14</v>
      </c>
      <c r="AA15" s="16">
        <v>10</v>
      </c>
      <c r="AB15" s="14">
        <f>Z12*AA15</f>
        <v>38.400000000000006</v>
      </c>
      <c r="AC15" s="26">
        <v>0.5</v>
      </c>
      <c r="AD15" s="12" t="s">
        <v>14</v>
      </c>
      <c r="AE15" s="16">
        <v>50</v>
      </c>
      <c r="AF15" s="14">
        <f>AD12*AE15</f>
        <v>96.000000000000014</v>
      </c>
      <c r="AG15" s="26">
        <v>0.3</v>
      </c>
      <c r="AH15" s="12" t="s">
        <v>14</v>
      </c>
      <c r="AI15" s="16">
        <v>20</v>
      </c>
      <c r="AJ15" s="14">
        <f>AH12*AI15</f>
        <v>11.520000000000001</v>
      </c>
      <c r="AK15" s="26">
        <v>0.5</v>
      </c>
      <c r="AL15" s="12" t="s">
        <v>14</v>
      </c>
      <c r="AM15" s="16">
        <v>50</v>
      </c>
      <c r="AN15" s="14">
        <f>AL12*AM15</f>
        <v>14.400000000000002</v>
      </c>
      <c r="AO15" s="26">
        <v>0.9</v>
      </c>
      <c r="AP15" s="12" t="s">
        <v>14</v>
      </c>
      <c r="AQ15" s="16">
        <v>75</v>
      </c>
      <c r="AR15" s="14">
        <f>AP12*AQ15</f>
        <v>19.440000000000005</v>
      </c>
      <c r="AT15" s="32" t="s">
        <v>14</v>
      </c>
      <c r="AU15" s="59">
        <f>AB16+AF16+AJ16+AN16+AR16</f>
        <v>2073.6000000000004</v>
      </c>
    </row>
    <row r="16" spans="1:47" ht="15.75" x14ac:dyDescent="0.3">
      <c r="A16" s="36"/>
      <c r="B16" s="37"/>
      <c r="C16" s="38"/>
      <c r="D16" s="38"/>
      <c r="F16" s="37"/>
      <c r="G16" s="38"/>
      <c r="H16" s="38"/>
      <c r="J16" s="37"/>
      <c r="K16" s="38"/>
      <c r="L16" s="53"/>
      <c r="Z16" s="17" t="s">
        <v>14</v>
      </c>
      <c r="AA16" s="16">
        <v>0</v>
      </c>
      <c r="AB16" s="48">
        <f>Z12*AA16</f>
        <v>0</v>
      </c>
      <c r="AD16" s="17" t="s">
        <v>14</v>
      </c>
      <c r="AE16" s="16">
        <v>0</v>
      </c>
      <c r="AF16" s="48">
        <f>AD12*AE16</f>
        <v>0</v>
      </c>
      <c r="AH16" s="17" t="s">
        <v>14</v>
      </c>
      <c r="AI16" s="16">
        <v>0</v>
      </c>
      <c r="AJ16" s="48">
        <f>AH12*AI16</f>
        <v>0</v>
      </c>
      <c r="AL16" s="17" t="s">
        <v>14</v>
      </c>
      <c r="AM16" s="16">
        <v>0</v>
      </c>
      <c r="AN16" s="48">
        <f>AL12*AM16</f>
        <v>0</v>
      </c>
      <c r="AP16" s="17" t="s">
        <v>14</v>
      </c>
      <c r="AQ16" s="109">
        <v>8000</v>
      </c>
      <c r="AR16" s="48">
        <f>AP12*AQ16</f>
        <v>2073.6000000000004</v>
      </c>
      <c r="AT16" s="33" t="s">
        <v>14</v>
      </c>
      <c r="AU16" s="60">
        <f>AU15-AU14</f>
        <v>1893.8400000000004</v>
      </c>
    </row>
    <row r="17" spans="1:47" ht="15.75" x14ac:dyDescent="0.3">
      <c r="A17" s="36"/>
      <c r="B17" s="37"/>
      <c r="C17" s="38"/>
      <c r="D17" s="38"/>
      <c r="F17" s="37"/>
      <c r="G17" s="38"/>
      <c r="H17" s="38"/>
      <c r="J17" s="37"/>
      <c r="K17" s="38"/>
      <c r="L17" s="53"/>
      <c r="Z17" s="19" t="s">
        <v>14</v>
      </c>
      <c r="AA17" s="22">
        <f>AA16-AA15</f>
        <v>-10</v>
      </c>
      <c r="AB17" s="21">
        <f>AB16-AB15</f>
        <v>-38.400000000000006</v>
      </c>
      <c r="AD17" s="19" t="s">
        <v>14</v>
      </c>
      <c r="AE17" s="22">
        <f>AE16-AE15</f>
        <v>-50</v>
      </c>
      <c r="AF17" s="21">
        <f>AF16-AF15</f>
        <v>-96.000000000000014</v>
      </c>
      <c r="AH17" s="19" t="s">
        <v>14</v>
      </c>
      <c r="AI17" s="22">
        <f>AI16-AI15</f>
        <v>-20</v>
      </c>
      <c r="AJ17" s="21">
        <f>AJ16-AJ15</f>
        <v>-11.520000000000001</v>
      </c>
      <c r="AL17" s="19" t="s">
        <v>14</v>
      </c>
      <c r="AM17" s="22">
        <f>AM16-AM15</f>
        <v>-50</v>
      </c>
      <c r="AN17" s="21">
        <f>AN16-AN15</f>
        <v>-14.400000000000002</v>
      </c>
      <c r="AP17" s="19" t="s">
        <v>14</v>
      </c>
      <c r="AQ17" s="22">
        <f>AQ16-AQ15</f>
        <v>7925</v>
      </c>
      <c r="AR17" s="21">
        <f>AR16-AR15</f>
        <v>2054.1600000000003</v>
      </c>
      <c r="AT17" s="34" t="s">
        <v>15</v>
      </c>
      <c r="AU17" s="59">
        <f>(AU15-AU14)/(AU13/60)</f>
        <v>71.893221574344025</v>
      </c>
    </row>
    <row r="18" spans="1:47" ht="15.75" thickBot="1" x14ac:dyDescent="0.3">
      <c r="A18" s="36"/>
      <c r="B18" s="37"/>
      <c r="C18" s="38"/>
      <c r="D18" s="38"/>
      <c r="F18" s="37"/>
      <c r="G18" s="38"/>
      <c r="H18" s="38"/>
      <c r="J18" s="37"/>
      <c r="K18" s="38"/>
      <c r="L18" s="53"/>
      <c r="Z18" s="23" t="s">
        <v>15</v>
      </c>
      <c r="AA18" s="50">
        <f>AA17/(AA14/60)</f>
        <v>-3.3333333333333335</v>
      </c>
      <c r="AB18" s="49">
        <f>AB17/(AB14/60)</f>
        <v>-3.333333333333333</v>
      </c>
      <c r="AD18" s="23" t="s">
        <v>15</v>
      </c>
      <c r="AE18" s="50">
        <f>AE17/(AE14/60)</f>
        <v>-10</v>
      </c>
      <c r="AF18" s="49">
        <f>AF17/(AF14/60)</f>
        <v>-10</v>
      </c>
      <c r="AH18" s="23" t="s">
        <v>15</v>
      </c>
      <c r="AI18" s="50">
        <f>AI17/(AI14/60)</f>
        <v>-3</v>
      </c>
      <c r="AJ18" s="49">
        <f>AJ17/(AJ14/60)</f>
        <v>-2.9999999999999996</v>
      </c>
      <c r="AL18" s="23" t="s">
        <v>15</v>
      </c>
      <c r="AM18" s="50">
        <f>AM17/(AM14/60)</f>
        <v>-16.666666666666668</v>
      </c>
      <c r="AN18" s="49">
        <f>AN17/(AN14/60)</f>
        <v>-16.666666666666668</v>
      </c>
      <c r="AP18" s="23" t="s">
        <v>15</v>
      </c>
      <c r="AQ18" s="50">
        <f>AQ17/(AQ14/60)</f>
        <v>3962.5</v>
      </c>
      <c r="AR18" s="49">
        <f>AR17/(AR14/60)</f>
        <v>3962.5</v>
      </c>
      <c r="AT18" s="35" t="s">
        <v>16</v>
      </c>
      <c r="AU18" s="61">
        <f>AU16/AU14</f>
        <v>10.535380507343124</v>
      </c>
    </row>
    <row r="19" spans="1:47" ht="15.75" thickBot="1" x14ac:dyDescent="0.3">
      <c r="L19" s="54"/>
    </row>
    <row r="20" spans="1:47" x14ac:dyDescent="0.25">
      <c r="L20" s="54"/>
      <c r="R20" s="86" t="s">
        <v>26</v>
      </c>
      <c r="S20" s="87"/>
      <c r="T20" s="88"/>
      <c r="V20" s="81" t="s">
        <v>27</v>
      </c>
      <c r="W20" s="82"/>
      <c r="X20" s="83"/>
      <c r="Z20" s="81" t="s">
        <v>28</v>
      </c>
      <c r="AA20" s="82"/>
      <c r="AB20" s="83"/>
      <c r="AD20" s="81" t="s">
        <v>29</v>
      </c>
      <c r="AE20" s="82"/>
      <c r="AF20" s="83"/>
      <c r="AL20" s="81" t="s">
        <v>19</v>
      </c>
      <c r="AM20" s="82"/>
      <c r="AN20" s="83"/>
      <c r="AP20" s="86" t="s">
        <v>30</v>
      </c>
      <c r="AQ20" s="87"/>
      <c r="AR20" s="88"/>
      <c r="AT20" s="89" t="s">
        <v>5</v>
      </c>
      <c r="AU20" s="90"/>
    </row>
    <row r="21" spans="1:47" x14ac:dyDescent="0.25">
      <c r="L21" s="54"/>
      <c r="R21" s="84">
        <f>J3*M24</f>
        <v>1.6</v>
      </c>
      <c r="S21" s="85"/>
      <c r="T21" s="28" t="s">
        <v>54</v>
      </c>
      <c r="V21" s="84">
        <f>R21*U24</f>
        <v>1.52</v>
      </c>
      <c r="W21" s="85"/>
      <c r="X21" s="1" t="s">
        <v>31</v>
      </c>
      <c r="Z21" s="84">
        <f>V21*Y24</f>
        <v>3.04</v>
      </c>
      <c r="AA21" s="85"/>
      <c r="AB21" s="1" t="s">
        <v>32</v>
      </c>
      <c r="AD21" s="84">
        <f>Z21*AC24</f>
        <v>1.52</v>
      </c>
      <c r="AE21" s="85"/>
      <c r="AF21" s="1" t="s">
        <v>33</v>
      </c>
      <c r="AL21" s="84">
        <f>AD21*AG24</f>
        <v>1.292</v>
      </c>
      <c r="AM21" s="85"/>
      <c r="AN21" s="1" t="s">
        <v>33</v>
      </c>
      <c r="AP21" s="84">
        <f>AL21*AO24</f>
        <v>1.1628000000000001</v>
      </c>
      <c r="AQ21" s="85"/>
      <c r="AR21" s="28" t="s">
        <v>9</v>
      </c>
      <c r="AT21" s="2"/>
      <c r="AU21" s="4" t="s">
        <v>10</v>
      </c>
    </row>
    <row r="22" spans="1:47" x14ac:dyDescent="0.25">
      <c r="L22" s="54"/>
      <c r="Q22" s="8"/>
      <c r="R22" s="5"/>
      <c r="S22" s="3" t="s">
        <v>10</v>
      </c>
      <c r="T22" s="4" t="s">
        <v>11</v>
      </c>
      <c r="V22" s="5"/>
      <c r="W22" s="3" t="s">
        <v>10</v>
      </c>
      <c r="X22" s="4" t="s">
        <v>11</v>
      </c>
      <c r="Z22" s="5"/>
      <c r="AA22" s="3" t="s">
        <v>10</v>
      </c>
      <c r="AB22" s="4" t="s">
        <v>11</v>
      </c>
      <c r="AD22" s="5"/>
      <c r="AE22" s="3" t="s">
        <v>10</v>
      </c>
      <c r="AF22" s="4" t="s">
        <v>11</v>
      </c>
      <c r="AL22" s="5"/>
      <c r="AM22" s="3" t="s">
        <v>10</v>
      </c>
      <c r="AN22" s="4" t="s">
        <v>11</v>
      </c>
      <c r="AO22" s="8"/>
      <c r="AP22" s="5"/>
      <c r="AQ22" s="3" t="s">
        <v>10</v>
      </c>
      <c r="AR22" s="4" t="s">
        <v>11</v>
      </c>
      <c r="AT22" s="30" t="s">
        <v>12</v>
      </c>
      <c r="AU22" s="62">
        <f>T23+X23+AB23+AF23+AN23+AR23</f>
        <v>3247.2959999999998</v>
      </c>
    </row>
    <row r="23" spans="1:47" ht="16.5" thickBot="1" x14ac:dyDescent="0.35">
      <c r="L23" s="54"/>
      <c r="M23" s="98" t="s">
        <v>13</v>
      </c>
      <c r="N23" s="98"/>
      <c r="O23" s="98"/>
      <c r="P23" s="98"/>
      <c r="Q23" s="99"/>
      <c r="R23" s="9" t="s">
        <v>12</v>
      </c>
      <c r="S23" s="29">
        <v>600</v>
      </c>
      <c r="T23" s="24">
        <f>R21*S23</f>
        <v>960</v>
      </c>
      <c r="U23" s="8" t="s">
        <v>13</v>
      </c>
      <c r="V23" s="9" t="s">
        <v>12</v>
      </c>
      <c r="W23" s="25">
        <v>600</v>
      </c>
      <c r="X23" s="24">
        <f>V21*W23</f>
        <v>912</v>
      </c>
      <c r="Y23" s="8" t="s">
        <v>13</v>
      </c>
      <c r="Z23" s="9" t="s">
        <v>12</v>
      </c>
      <c r="AA23" s="25">
        <v>180</v>
      </c>
      <c r="AB23" s="24">
        <f>Z21*AA23</f>
        <v>547.20000000000005</v>
      </c>
      <c r="AC23" s="8" t="s">
        <v>13</v>
      </c>
      <c r="AD23" s="9" t="s">
        <v>12</v>
      </c>
      <c r="AE23" s="25">
        <v>300</v>
      </c>
      <c r="AF23" s="24">
        <f>AD21*AE23</f>
        <v>456</v>
      </c>
      <c r="AG23" s="101" t="s">
        <v>13</v>
      </c>
      <c r="AH23" s="102"/>
      <c r="AI23" s="102"/>
      <c r="AJ23" s="102"/>
      <c r="AK23" s="103"/>
      <c r="AL23" s="9" t="s">
        <v>12</v>
      </c>
      <c r="AM23" s="25">
        <v>180</v>
      </c>
      <c r="AN23" s="24">
        <f>AL21*AM23</f>
        <v>232.56</v>
      </c>
      <c r="AO23" s="8" t="s">
        <v>13</v>
      </c>
      <c r="AP23" s="9" t="s">
        <v>12</v>
      </c>
      <c r="AQ23" s="29">
        <v>120</v>
      </c>
      <c r="AR23" s="24">
        <f>AP21*AQ23</f>
        <v>139.536</v>
      </c>
      <c r="AT23" s="31" t="s">
        <v>14</v>
      </c>
      <c r="AU23" s="58">
        <f>T24+X24+AB24+AF24+AN24+AR24</f>
        <v>1194.21</v>
      </c>
    </row>
    <row r="24" spans="1:47" ht="16.5" thickBot="1" x14ac:dyDescent="0.35">
      <c r="L24" s="54"/>
      <c r="M24" s="96">
        <v>0.05</v>
      </c>
      <c r="N24" s="96"/>
      <c r="O24" s="96"/>
      <c r="P24" s="96"/>
      <c r="Q24" s="97"/>
      <c r="R24" s="12" t="s">
        <v>14</v>
      </c>
      <c r="S24" s="16">
        <v>300</v>
      </c>
      <c r="T24" s="14">
        <f>R21*S24</f>
        <v>480</v>
      </c>
      <c r="U24" s="15">
        <v>0.95</v>
      </c>
      <c r="V24" s="12" t="s">
        <v>14</v>
      </c>
      <c r="W24" s="16">
        <v>300</v>
      </c>
      <c r="X24" s="14">
        <f>V21*W24</f>
        <v>456</v>
      </c>
      <c r="Y24" s="15">
        <v>2</v>
      </c>
      <c r="Z24" s="12" t="s">
        <v>14</v>
      </c>
      <c r="AA24" s="16">
        <v>10</v>
      </c>
      <c r="AB24" s="14">
        <f>Z21*AA24</f>
        <v>30.4</v>
      </c>
      <c r="AC24" s="15">
        <v>0.5</v>
      </c>
      <c r="AD24" s="12" t="s">
        <v>14</v>
      </c>
      <c r="AE24" s="16">
        <v>50</v>
      </c>
      <c r="AF24" s="14">
        <f>AD21*AE24</f>
        <v>76</v>
      </c>
      <c r="AG24" s="100">
        <v>0.85</v>
      </c>
      <c r="AH24" s="96"/>
      <c r="AI24" s="96"/>
      <c r="AJ24" s="96"/>
      <c r="AK24" s="97"/>
      <c r="AL24" s="12" t="s">
        <v>14</v>
      </c>
      <c r="AM24" s="16">
        <v>50</v>
      </c>
      <c r="AN24" s="14">
        <f>AL21*AM24</f>
        <v>64.600000000000009</v>
      </c>
      <c r="AO24" s="15">
        <v>0.9</v>
      </c>
      <c r="AP24" s="12" t="s">
        <v>14</v>
      </c>
      <c r="AQ24" s="16">
        <v>75</v>
      </c>
      <c r="AR24" s="14">
        <f>AP21*AQ24</f>
        <v>87.210000000000008</v>
      </c>
      <c r="AT24" s="32" t="s">
        <v>14</v>
      </c>
      <c r="AU24" s="59">
        <f>T25+X25+AB25+AF25+AN25+AR25</f>
        <v>9302.4</v>
      </c>
    </row>
    <row r="25" spans="1:47" ht="15.75" x14ac:dyDescent="0.3">
      <c r="L25" s="54"/>
      <c r="R25" s="17" t="s">
        <v>14</v>
      </c>
      <c r="S25" s="64">
        <v>0</v>
      </c>
      <c r="T25" s="48">
        <f>R21*S25</f>
        <v>0</v>
      </c>
      <c r="V25" s="17" t="s">
        <v>14</v>
      </c>
      <c r="W25" s="16">
        <v>0</v>
      </c>
      <c r="X25" s="48">
        <f>V21*W25</f>
        <v>0</v>
      </c>
      <c r="Y25" s="51"/>
      <c r="Z25" s="17" t="s">
        <v>14</v>
      </c>
      <c r="AA25" s="16">
        <v>0</v>
      </c>
      <c r="AB25" s="48">
        <f>Z21*AA25</f>
        <v>0</v>
      </c>
      <c r="AD25" s="17" t="s">
        <v>14</v>
      </c>
      <c r="AE25" s="16">
        <v>0</v>
      </c>
      <c r="AF25" s="48">
        <f>AD21*AE25</f>
        <v>0</v>
      </c>
      <c r="AL25" s="17" t="s">
        <v>14</v>
      </c>
      <c r="AM25" s="16">
        <v>0</v>
      </c>
      <c r="AN25" s="48">
        <f>AL21*AM25</f>
        <v>0</v>
      </c>
      <c r="AP25" s="17" t="s">
        <v>14</v>
      </c>
      <c r="AQ25" s="64">
        <v>8000</v>
      </c>
      <c r="AR25" s="48">
        <f>AP21*AQ25</f>
        <v>9302.4</v>
      </c>
      <c r="AT25" s="33" t="s">
        <v>14</v>
      </c>
      <c r="AU25" s="60">
        <f>AU24-AU23</f>
        <v>8108.19</v>
      </c>
    </row>
    <row r="26" spans="1:47" ht="15.75" x14ac:dyDescent="0.3">
      <c r="L26" s="54"/>
      <c r="R26" s="19" t="s">
        <v>14</v>
      </c>
      <c r="S26" s="22">
        <f>S25-S24</f>
        <v>-300</v>
      </c>
      <c r="T26" s="21">
        <f>T25-T24</f>
        <v>-480</v>
      </c>
      <c r="V26" s="19" t="s">
        <v>14</v>
      </c>
      <c r="W26" s="22">
        <f>W25-W24</f>
        <v>-300</v>
      </c>
      <c r="X26" s="21">
        <f>X25-X24</f>
        <v>-456</v>
      </c>
      <c r="Y26" s="39"/>
      <c r="Z26" s="19" t="s">
        <v>14</v>
      </c>
      <c r="AA26" s="22">
        <f>AA25-AA24</f>
        <v>-10</v>
      </c>
      <c r="AB26" s="21">
        <f>AB25-AB24</f>
        <v>-30.4</v>
      </c>
      <c r="AD26" s="19" t="s">
        <v>14</v>
      </c>
      <c r="AE26" s="22">
        <f>AE25-AE24</f>
        <v>-50</v>
      </c>
      <c r="AF26" s="21">
        <f>AF25-AF24</f>
        <v>-76</v>
      </c>
      <c r="AL26" s="19" t="s">
        <v>14</v>
      </c>
      <c r="AM26" s="22">
        <f>AM25-AM24</f>
        <v>-50</v>
      </c>
      <c r="AN26" s="21">
        <f>AN25-AN24</f>
        <v>-64.600000000000009</v>
      </c>
      <c r="AP26" s="19" t="s">
        <v>14</v>
      </c>
      <c r="AQ26" s="22">
        <f>AQ25-AQ24</f>
        <v>7925</v>
      </c>
      <c r="AR26" s="21">
        <f>AR25-AR24</f>
        <v>9215.19</v>
      </c>
      <c r="AT26" s="34" t="s">
        <v>15</v>
      </c>
      <c r="AU26" s="59">
        <f>(AU24-AU23)/(AU22/60)</f>
        <v>149.81430704192042</v>
      </c>
    </row>
    <row r="27" spans="1:47" ht="15.75" thickBot="1" x14ac:dyDescent="0.3">
      <c r="L27" s="54"/>
      <c r="R27" s="23" t="s">
        <v>15</v>
      </c>
      <c r="S27" s="50">
        <f>S26/(S23/60)</f>
        <v>-30</v>
      </c>
      <c r="T27" s="49">
        <f>T26/(T23/60)</f>
        <v>-30</v>
      </c>
      <c r="V27" s="23" t="s">
        <v>15</v>
      </c>
      <c r="W27" s="50">
        <f>W26/(W23/60)</f>
        <v>-30</v>
      </c>
      <c r="X27" s="49">
        <f>X26/(X23/60)</f>
        <v>-30</v>
      </c>
      <c r="Y27" s="39"/>
      <c r="Z27" s="23" t="s">
        <v>15</v>
      </c>
      <c r="AA27" s="50">
        <f>AA26/(AA23/60)</f>
        <v>-3.3333333333333335</v>
      </c>
      <c r="AB27" s="49">
        <f>AB26/(AB23/60)</f>
        <v>-3.3333333333333326</v>
      </c>
      <c r="AD27" s="23" t="s">
        <v>15</v>
      </c>
      <c r="AE27" s="50">
        <f>AE26/AE23</f>
        <v>-0.16666666666666666</v>
      </c>
      <c r="AF27" s="49">
        <f>AF26/AF23</f>
        <v>-0.16666666666666666</v>
      </c>
      <c r="AL27" s="23" t="s">
        <v>15</v>
      </c>
      <c r="AM27" s="50">
        <f>AM26/(AM23/60)</f>
        <v>-16.666666666666668</v>
      </c>
      <c r="AN27" s="49">
        <f>AN26/(AN23/60)</f>
        <v>-16.666666666666668</v>
      </c>
      <c r="AP27" s="23" t="s">
        <v>15</v>
      </c>
      <c r="AQ27" s="50">
        <f>AQ26/(AQ23/60)</f>
        <v>3962.5</v>
      </c>
      <c r="AR27" s="49">
        <f>AR26/(AR23/60)</f>
        <v>3962.5</v>
      </c>
      <c r="AT27" s="35" t="s">
        <v>16</v>
      </c>
      <c r="AU27" s="61">
        <f>AU25/AU23</f>
        <v>6.7895847464013865</v>
      </c>
    </row>
    <row r="28" spans="1:47" ht="15.75" thickBot="1" x14ac:dyDescent="0.3">
      <c r="L28" s="54"/>
      <c r="R28" s="37"/>
      <c r="S28" s="38"/>
      <c r="T28" s="38"/>
      <c r="V28" s="37"/>
      <c r="W28" s="38"/>
      <c r="X28" s="52"/>
      <c r="Y28" s="39"/>
      <c r="Z28" s="37"/>
      <c r="AA28" s="40"/>
      <c r="AB28" s="38"/>
      <c r="AD28" s="37"/>
      <c r="AE28" s="38"/>
      <c r="AF28" s="38"/>
      <c r="AL28" s="37"/>
      <c r="AM28" s="38"/>
      <c r="AN28" s="38"/>
      <c r="AP28" s="37"/>
      <c r="AQ28" s="38"/>
      <c r="AR28" s="38"/>
      <c r="AT28" s="41"/>
      <c r="AU28" s="42"/>
    </row>
    <row r="29" spans="1:47" x14ac:dyDescent="0.25">
      <c r="L29" s="54"/>
      <c r="R29" s="37"/>
      <c r="S29" s="38"/>
      <c r="T29" s="38"/>
      <c r="V29" s="37"/>
      <c r="W29" s="38"/>
      <c r="X29" s="53"/>
      <c r="Y29" s="39"/>
      <c r="Z29" s="81" t="s">
        <v>43</v>
      </c>
      <c r="AA29" s="82"/>
      <c r="AB29" s="83"/>
      <c r="AD29" s="81" t="s">
        <v>45</v>
      </c>
      <c r="AE29" s="82"/>
      <c r="AF29" s="83"/>
      <c r="AH29" s="81" t="s">
        <v>42</v>
      </c>
      <c r="AI29" s="82"/>
      <c r="AJ29" s="83"/>
      <c r="AL29" s="81" t="s">
        <v>40</v>
      </c>
      <c r="AM29" s="82"/>
      <c r="AN29" s="83"/>
      <c r="AP29" s="104" t="s">
        <v>46</v>
      </c>
      <c r="AQ29" s="105"/>
      <c r="AR29" s="106"/>
      <c r="AT29" s="89" t="s">
        <v>5</v>
      </c>
      <c r="AU29" s="90"/>
    </row>
    <row r="30" spans="1:47" x14ac:dyDescent="0.25">
      <c r="L30" s="54"/>
      <c r="R30" s="37"/>
      <c r="S30" s="38"/>
      <c r="T30" s="38"/>
      <c r="V30" s="37"/>
      <c r="W30" s="38"/>
      <c r="X30" s="53"/>
      <c r="Y30" s="39"/>
      <c r="Z30" s="84">
        <f>V21*Y33</f>
        <v>1.52</v>
      </c>
      <c r="AA30" s="85"/>
      <c r="AB30" s="1" t="s">
        <v>44</v>
      </c>
      <c r="AD30" s="84">
        <f>Z30*AC33</f>
        <v>1.1400000000000001</v>
      </c>
      <c r="AE30" s="85"/>
      <c r="AF30" s="1" t="s">
        <v>35</v>
      </c>
      <c r="AH30" s="84">
        <f>AD30*AG33</f>
        <v>0.85500000000000009</v>
      </c>
      <c r="AI30" s="85"/>
      <c r="AJ30" s="1" t="s">
        <v>33</v>
      </c>
      <c r="AL30" s="84">
        <f>AH30*AK33</f>
        <v>0.42750000000000005</v>
      </c>
      <c r="AM30" s="85"/>
      <c r="AN30" s="1" t="s">
        <v>53</v>
      </c>
      <c r="AP30" s="84">
        <f>AL30*AO33</f>
        <v>0.38475000000000004</v>
      </c>
      <c r="AQ30" s="85"/>
      <c r="AR30" s="28" t="s">
        <v>9</v>
      </c>
      <c r="AT30" s="2"/>
      <c r="AU30" s="4" t="s">
        <v>10</v>
      </c>
    </row>
    <row r="31" spans="1:47" x14ac:dyDescent="0.25">
      <c r="L31" s="54"/>
      <c r="R31" s="37"/>
      <c r="S31" s="38"/>
      <c r="T31" s="38"/>
      <c r="V31" s="37"/>
      <c r="W31" s="38"/>
      <c r="X31" s="53"/>
      <c r="Y31" s="39"/>
      <c r="Z31" s="5"/>
      <c r="AA31" s="3" t="s">
        <v>10</v>
      </c>
      <c r="AB31" s="4" t="s">
        <v>11</v>
      </c>
      <c r="AD31" s="5"/>
      <c r="AE31" s="3" t="s">
        <v>10</v>
      </c>
      <c r="AF31" s="4" t="s">
        <v>11</v>
      </c>
      <c r="AH31" s="5"/>
      <c r="AI31" s="3" t="s">
        <v>10</v>
      </c>
      <c r="AJ31" s="4" t="s">
        <v>11</v>
      </c>
      <c r="AL31" s="5"/>
      <c r="AM31" s="3" t="s">
        <v>10</v>
      </c>
      <c r="AN31" s="4" t="s">
        <v>11</v>
      </c>
      <c r="AO31" s="27"/>
      <c r="AP31" s="5"/>
      <c r="AQ31" s="3" t="s">
        <v>10</v>
      </c>
      <c r="AR31" s="4" t="s">
        <v>11</v>
      </c>
      <c r="AT31" s="30" t="s">
        <v>12</v>
      </c>
      <c r="AU31" s="62">
        <f>AB32+AF32+AJ32+AN32+AR32</f>
        <v>1080.7200000000003</v>
      </c>
    </row>
    <row r="32" spans="1:47" ht="16.5" thickBot="1" x14ac:dyDescent="0.35">
      <c r="L32" s="54"/>
      <c r="R32" s="37"/>
      <c r="S32" s="38"/>
      <c r="T32" s="38"/>
      <c r="V32" s="37"/>
      <c r="W32" s="38"/>
      <c r="X32" s="53"/>
      <c r="Y32" s="27" t="s">
        <v>13</v>
      </c>
      <c r="Z32" s="9" t="s">
        <v>12</v>
      </c>
      <c r="AA32" s="29">
        <v>180</v>
      </c>
      <c r="AB32" s="24">
        <f>Z30*AA32</f>
        <v>273.60000000000002</v>
      </c>
      <c r="AC32" s="27" t="s">
        <v>13</v>
      </c>
      <c r="AD32" s="9" t="s">
        <v>12</v>
      </c>
      <c r="AE32" s="29">
        <v>300</v>
      </c>
      <c r="AF32" s="24">
        <f>AD30*AE32</f>
        <v>342.00000000000006</v>
      </c>
      <c r="AG32" s="27" t="s">
        <v>13</v>
      </c>
      <c r="AH32" s="9" t="s">
        <v>12</v>
      </c>
      <c r="AI32" s="29">
        <v>400</v>
      </c>
      <c r="AJ32" s="24">
        <f>AH30*AI32</f>
        <v>342.00000000000006</v>
      </c>
      <c r="AK32" s="27" t="s">
        <v>13</v>
      </c>
      <c r="AL32" s="9" t="s">
        <v>12</v>
      </c>
      <c r="AM32" s="29">
        <v>180</v>
      </c>
      <c r="AN32" s="24">
        <f>AL30*AM32</f>
        <v>76.95</v>
      </c>
      <c r="AO32" s="27" t="s">
        <v>13</v>
      </c>
      <c r="AP32" s="9" t="s">
        <v>12</v>
      </c>
      <c r="AQ32" s="29">
        <v>120</v>
      </c>
      <c r="AR32" s="24">
        <f>AP30*AQ32</f>
        <v>46.17</v>
      </c>
      <c r="AT32" s="31" t="s">
        <v>14</v>
      </c>
      <c r="AU32" s="58">
        <f>AB33+AF33+AJ33+AN33+AR33</f>
        <v>139.53125</v>
      </c>
    </row>
    <row r="33" spans="12:47" ht="16.5" thickBot="1" x14ac:dyDescent="0.35">
      <c r="L33" s="54"/>
      <c r="R33" s="37"/>
      <c r="S33" s="38"/>
      <c r="T33" s="38"/>
      <c r="V33" s="37"/>
      <c r="W33" s="38"/>
      <c r="X33" s="53"/>
      <c r="Y33" s="26">
        <v>1</v>
      </c>
      <c r="Z33" s="12" t="s">
        <v>14</v>
      </c>
      <c r="AA33" s="16">
        <v>10</v>
      </c>
      <c r="AB33" s="14">
        <f>Z30*AA33</f>
        <v>15.2</v>
      </c>
      <c r="AC33" s="26">
        <v>0.75</v>
      </c>
      <c r="AD33" s="12" t="s">
        <v>14</v>
      </c>
      <c r="AE33" s="16">
        <v>50</v>
      </c>
      <c r="AF33" s="14">
        <f>AD30*AE33</f>
        <v>57.000000000000007</v>
      </c>
      <c r="AG33" s="26">
        <v>0.75</v>
      </c>
      <c r="AH33" s="12" t="s">
        <v>14</v>
      </c>
      <c r="AI33" s="16">
        <v>20</v>
      </c>
      <c r="AJ33" s="14">
        <f>AH30*AI33</f>
        <v>17.100000000000001</v>
      </c>
      <c r="AK33" s="26">
        <v>0.5</v>
      </c>
      <c r="AL33" s="12" t="s">
        <v>14</v>
      </c>
      <c r="AM33" s="16">
        <v>50</v>
      </c>
      <c r="AN33" s="14">
        <f>AL30*AM33</f>
        <v>21.375000000000004</v>
      </c>
      <c r="AO33" s="26">
        <v>0.9</v>
      </c>
      <c r="AP33" s="12" t="s">
        <v>14</v>
      </c>
      <c r="AQ33" s="16">
        <v>75</v>
      </c>
      <c r="AR33" s="14">
        <f>AP30*AQ33</f>
        <v>28.856250000000003</v>
      </c>
      <c r="AT33" s="32" t="s">
        <v>14</v>
      </c>
      <c r="AU33" s="59">
        <f>AB34+AF34+AJ34+AN34+AR34</f>
        <v>3078.0000000000005</v>
      </c>
    </row>
    <row r="34" spans="12:47" ht="15.75" x14ac:dyDescent="0.3">
      <c r="L34" s="54"/>
      <c r="R34" s="37"/>
      <c r="S34" s="38"/>
      <c r="T34" s="38"/>
      <c r="V34" s="37"/>
      <c r="W34" s="38"/>
      <c r="X34" s="38"/>
      <c r="Z34" s="17" t="s">
        <v>14</v>
      </c>
      <c r="AA34" s="16">
        <v>0</v>
      </c>
      <c r="AB34" s="48">
        <f>Z30*AA34</f>
        <v>0</v>
      </c>
      <c r="AD34" s="17" t="s">
        <v>14</v>
      </c>
      <c r="AE34" s="16">
        <v>0</v>
      </c>
      <c r="AF34" s="48">
        <f>AD30*AE34</f>
        <v>0</v>
      </c>
      <c r="AH34" s="17" t="s">
        <v>14</v>
      </c>
      <c r="AI34" s="16">
        <v>0</v>
      </c>
      <c r="AJ34" s="48">
        <f>AH30*AI34</f>
        <v>0</v>
      </c>
      <c r="AL34" s="17" t="s">
        <v>14</v>
      </c>
      <c r="AM34" s="13">
        <v>0</v>
      </c>
      <c r="AN34" s="48">
        <f>AL30*AM34</f>
        <v>0</v>
      </c>
      <c r="AP34" s="17" t="s">
        <v>14</v>
      </c>
      <c r="AQ34" s="64">
        <v>8000</v>
      </c>
      <c r="AR34" s="48">
        <f>AP30*AQ34</f>
        <v>3078.0000000000005</v>
      </c>
      <c r="AT34" s="33" t="s">
        <v>14</v>
      </c>
      <c r="AU34" s="60">
        <f>AU33-AU32</f>
        <v>2938.4687500000005</v>
      </c>
    </row>
    <row r="35" spans="12:47" ht="15.75" x14ac:dyDescent="0.3">
      <c r="L35" s="54"/>
      <c r="R35" s="37"/>
      <c r="S35" s="38"/>
      <c r="T35" s="38"/>
      <c r="V35" s="37"/>
      <c r="W35" s="38"/>
      <c r="X35" s="38"/>
      <c r="Z35" s="19" t="s">
        <v>14</v>
      </c>
      <c r="AA35" s="22">
        <f>AA34-AA33</f>
        <v>-10</v>
      </c>
      <c r="AB35" s="21">
        <f>AB34-AB33</f>
        <v>-15.2</v>
      </c>
      <c r="AD35" s="19" t="s">
        <v>14</v>
      </c>
      <c r="AE35" s="22">
        <f>AE34-AE33</f>
        <v>-50</v>
      </c>
      <c r="AF35" s="21">
        <f>AF34-AF33</f>
        <v>-57.000000000000007</v>
      </c>
      <c r="AH35" s="19" t="s">
        <v>14</v>
      </c>
      <c r="AI35" s="22">
        <f>AI34-AI33</f>
        <v>-20</v>
      </c>
      <c r="AJ35" s="21">
        <f>AJ34-AJ33</f>
        <v>-17.100000000000001</v>
      </c>
      <c r="AL35" s="19" t="s">
        <v>14</v>
      </c>
      <c r="AM35" s="22">
        <f>AM34-AM33</f>
        <v>-50</v>
      </c>
      <c r="AN35" s="21">
        <f>AN34-AN33</f>
        <v>-21.375000000000004</v>
      </c>
      <c r="AP35" s="19" t="s">
        <v>14</v>
      </c>
      <c r="AQ35" s="22">
        <f>AQ34-AQ33</f>
        <v>7925</v>
      </c>
      <c r="AR35" s="21">
        <f>AR34-AR33</f>
        <v>3049.1437500000006</v>
      </c>
      <c r="AT35" s="34" t="s">
        <v>15</v>
      </c>
      <c r="AU35" s="59">
        <f>(AU33-AU32)/(AU31/60)</f>
        <v>163.13950421940928</v>
      </c>
    </row>
    <row r="36" spans="12:47" ht="15.75" thickBot="1" x14ac:dyDescent="0.3">
      <c r="L36" s="54"/>
      <c r="R36" s="37"/>
      <c r="S36" s="38"/>
      <c r="T36" s="38"/>
      <c r="V36" s="37"/>
      <c r="W36" s="38"/>
      <c r="X36" s="38"/>
      <c r="Z36" s="23" t="s">
        <v>15</v>
      </c>
      <c r="AA36" s="50">
        <f>AA35/(AA32/60)</f>
        <v>-3.3333333333333335</v>
      </c>
      <c r="AB36" s="49">
        <f>AB35/(AB32/60)</f>
        <v>-3.3333333333333326</v>
      </c>
      <c r="AD36" s="23" t="s">
        <v>15</v>
      </c>
      <c r="AE36" s="50">
        <f>AE35/(AE32/60)</f>
        <v>-10</v>
      </c>
      <c r="AF36" s="49">
        <f>AF35/(AF32/60)</f>
        <v>-10</v>
      </c>
      <c r="AH36" s="23" t="s">
        <v>15</v>
      </c>
      <c r="AI36" s="50">
        <f>AI35/(AI32/60)</f>
        <v>-3</v>
      </c>
      <c r="AJ36" s="49">
        <f>AJ35/(AJ32/60)</f>
        <v>-2.9999999999999996</v>
      </c>
      <c r="AL36" s="23" t="s">
        <v>15</v>
      </c>
      <c r="AM36" s="50">
        <f>AM35/(AM32/60)</f>
        <v>-16.666666666666668</v>
      </c>
      <c r="AN36" s="49">
        <f>AN35/(AN32/60)</f>
        <v>-16.666666666666671</v>
      </c>
      <c r="AP36" s="23" t="s">
        <v>15</v>
      </c>
      <c r="AQ36" s="50">
        <f>AQ35/(AQ32/60)</f>
        <v>3962.5</v>
      </c>
      <c r="AR36" s="49">
        <f>AR35/(AR32/60)</f>
        <v>3962.5000000000005</v>
      </c>
      <c r="AT36" s="35" t="s">
        <v>16</v>
      </c>
      <c r="AU36" s="61">
        <f>AU34/AU32</f>
        <v>21.05957446808511</v>
      </c>
    </row>
    <row r="37" spans="12:47" ht="15.75" thickBot="1" x14ac:dyDescent="0.3">
      <c r="L37" s="54"/>
    </row>
    <row r="38" spans="12:47" x14ac:dyDescent="0.25">
      <c r="L38" s="54"/>
      <c r="R38" s="86" t="s">
        <v>34</v>
      </c>
      <c r="S38" s="87"/>
      <c r="T38" s="88"/>
      <c r="V38" s="81" t="s">
        <v>37</v>
      </c>
      <c r="W38" s="82"/>
      <c r="X38" s="83"/>
      <c r="Z38" s="81" t="s">
        <v>36</v>
      </c>
      <c r="AA38" s="82"/>
      <c r="AB38" s="83"/>
      <c r="AD38" s="81" t="s">
        <v>29</v>
      </c>
      <c r="AE38" s="82"/>
      <c r="AF38" s="83"/>
      <c r="AL38" s="81" t="s">
        <v>19</v>
      </c>
      <c r="AM38" s="82"/>
      <c r="AN38" s="83"/>
      <c r="AP38" s="86" t="s">
        <v>56</v>
      </c>
      <c r="AQ38" s="87"/>
      <c r="AR38" s="88"/>
      <c r="AT38" s="89" t="s">
        <v>5</v>
      </c>
      <c r="AU38" s="90"/>
    </row>
    <row r="39" spans="12:47" x14ac:dyDescent="0.25">
      <c r="L39" s="54"/>
      <c r="R39" s="84">
        <f>J3*M42</f>
        <v>1.6</v>
      </c>
      <c r="S39" s="85"/>
      <c r="T39" s="28" t="s">
        <v>57</v>
      </c>
      <c r="V39" s="84">
        <f>R39*U42</f>
        <v>16</v>
      </c>
      <c r="W39" s="85"/>
      <c r="X39" s="1" t="s">
        <v>7</v>
      </c>
      <c r="Z39" s="84">
        <f>V39*Y42</f>
        <v>4.8</v>
      </c>
      <c r="AA39" s="85"/>
      <c r="AB39" s="1" t="s">
        <v>35</v>
      </c>
      <c r="AD39" s="84">
        <f>Z39*AC42</f>
        <v>0.96</v>
      </c>
      <c r="AE39" s="85"/>
      <c r="AF39" s="1" t="s">
        <v>33</v>
      </c>
      <c r="AL39" s="84">
        <f>AD39*AG42</f>
        <v>0.72</v>
      </c>
      <c r="AM39" s="85"/>
      <c r="AN39" s="1" t="s">
        <v>33</v>
      </c>
      <c r="AP39" s="84">
        <f>AL39*AO42</f>
        <v>0.64800000000000002</v>
      </c>
      <c r="AQ39" s="85"/>
      <c r="AR39" s="28" t="s">
        <v>9</v>
      </c>
      <c r="AT39" s="2"/>
      <c r="AU39" s="4" t="s">
        <v>10</v>
      </c>
    </row>
    <row r="40" spans="12:47" x14ac:dyDescent="0.25">
      <c r="L40" s="54"/>
      <c r="Q40" s="27"/>
      <c r="R40" s="5"/>
      <c r="S40" s="3" t="s">
        <v>10</v>
      </c>
      <c r="T40" s="4" t="s">
        <v>11</v>
      </c>
      <c r="V40" s="5"/>
      <c r="W40" s="3" t="s">
        <v>10</v>
      </c>
      <c r="X40" s="4" t="s">
        <v>11</v>
      </c>
      <c r="Z40" s="5"/>
      <c r="AA40" s="3" t="s">
        <v>10</v>
      </c>
      <c r="AB40" s="4" t="s">
        <v>11</v>
      </c>
      <c r="AD40" s="5"/>
      <c r="AE40" s="3" t="s">
        <v>10</v>
      </c>
      <c r="AF40" s="4" t="s">
        <v>11</v>
      </c>
      <c r="AL40" s="5"/>
      <c r="AM40" s="3" t="s">
        <v>10</v>
      </c>
      <c r="AN40" s="4" t="s">
        <v>11</v>
      </c>
      <c r="AO40" s="27"/>
      <c r="AP40" s="5"/>
      <c r="AQ40" s="3" t="s">
        <v>10</v>
      </c>
      <c r="AR40" s="4" t="s">
        <v>11</v>
      </c>
      <c r="AT40" s="30" t="s">
        <v>12</v>
      </c>
      <c r="AU40" s="62">
        <f>T41+X41+AB41+AF41+AN41+AR41</f>
        <v>2669.76</v>
      </c>
    </row>
    <row r="41" spans="12:47" ht="16.5" thickBot="1" x14ac:dyDescent="0.35">
      <c r="L41" s="54"/>
      <c r="M41" s="98" t="s">
        <v>13</v>
      </c>
      <c r="N41" s="98"/>
      <c r="O41" s="98"/>
      <c r="P41" s="98"/>
      <c r="Q41" s="99"/>
      <c r="R41" s="9" t="s">
        <v>12</v>
      </c>
      <c r="S41" s="29">
        <v>600</v>
      </c>
      <c r="T41" s="24">
        <f>R39*S41</f>
        <v>960</v>
      </c>
      <c r="U41" s="27" t="s">
        <v>13</v>
      </c>
      <c r="V41" s="9" t="s">
        <v>12</v>
      </c>
      <c r="W41" s="29">
        <v>30</v>
      </c>
      <c r="X41" s="24">
        <f>V39*W41</f>
        <v>480</v>
      </c>
      <c r="Y41" s="27" t="s">
        <v>13</v>
      </c>
      <c r="Z41" s="9" t="s">
        <v>12</v>
      </c>
      <c r="AA41" s="29">
        <v>90</v>
      </c>
      <c r="AB41" s="24">
        <f>Z39*AA41</f>
        <v>432</v>
      </c>
      <c r="AC41" s="27" t="s">
        <v>13</v>
      </c>
      <c r="AD41" s="9" t="s">
        <v>12</v>
      </c>
      <c r="AE41" s="29">
        <v>300</v>
      </c>
      <c r="AF41" s="24">
        <f>AD39*AE41</f>
        <v>288</v>
      </c>
      <c r="AG41" s="101" t="s">
        <v>13</v>
      </c>
      <c r="AH41" s="102"/>
      <c r="AI41" s="102"/>
      <c r="AJ41" s="102"/>
      <c r="AK41" s="103"/>
      <c r="AL41" s="9" t="s">
        <v>12</v>
      </c>
      <c r="AM41" s="29">
        <v>600</v>
      </c>
      <c r="AN41" s="11">
        <f>AL39*AM41</f>
        <v>432</v>
      </c>
      <c r="AO41" s="27" t="s">
        <v>13</v>
      </c>
      <c r="AP41" s="9" t="s">
        <v>12</v>
      </c>
      <c r="AQ41" s="29">
        <v>120</v>
      </c>
      <c r="AR41" s="24">
        <f>AP39*AQ41</f>
        <v>77.760000000000005</v>
      </c>
      <c r="AT41" s="31" t="s">
        <v>14</v>
      </c>
      <c r="AU41" s="58">
        <f>T42+X42+AB42+AF42+AN42+AR42</f>
        <v>285.40000000000003</v>
      </c>
    </row>
    <row r="42" spans="12:47" ht="16.5" thickBot="1" x14ac:dyDescent="0.35">
      <c r="L42" s="54"/>
      <c r="M42" s="96">
        <v>0.05</v>
      </c>
      <c r="N42" s="96"/>
      <c r="O42" s="96"/>
      <c r="P42" s="96"/>
      <c r="Q42" s="97"/>
      <c r="R42" s="12" t="s">
        <v>14</v>
      </c>
      <c r="S42" s="16">
        <v>50</v>
      </c>
      <c r="T42" s="14">
        <f>R39*S42</f>
        <v>80</v>
      </c>
      <c r="U42" s="26">
        <v>10</v>
      </c>
      <c r="V42" s="12" t="s">
        <v>14</v>
      </c>
      <c r="W42" s="16">
        <v>2</v>
      </c>
      <c r="X42" s="14">
        <f>V39*W42</f>
        <v>32</v>
      </c>
      <c r="Y42" s="26">
        <v>0.3</v>
      </c>
      <c r="Z42" s="12" t="s">
        <v>14</v>
      </c>
      <c r="AA42" s="16">
        <v>5</v>
      </c>
      <c r="AB42" s="14">
        <f>Z39*AA42</f>
        <v>24</v>
      </c>
      <c r="AC42" s="26">
        <v>0.2</v>
      </c>
      <c r="AD42" s="12" t="s">
        <v>14</v>
      </c>
      <c r="AE42" s="16">
        <v>30</v>
      </c>
      <c r="AF42" s="14">
        <f>AD39*AE42</f>
        <v>28.799999999999997</v>
      </c>
      <c r="AG42" s="100">
        <v>0.75</v>
      </c>
      <c r="AH42" s="96"/>
      <c r="AI42" s="96"/>
      <c r="AJ42" s="96"/>
      <c r="AK42" s="97"/>
      <c r="AL42" s="12" t="s">
        <v>14</v>
      </c>
      <c r="AM42" s="16">
        <v>100</v>
      </c>
      <c r="AN42" s="14">
        <f>AL39*AM42</f>
        <v>72</v>
      </c>
      <c r="AO42" s="26">
        <v>0.9</v>
      </c>
      <c r="AP42" s="12" t="s">
        <v>14</v>
      </c>
      <c r="AQ42" s="16">
        <v>75</v>
      </c>
      <c r="AR42" s="14">
        <f>AP39*AQ42</f>
        <v>48.6</v>
      </c>
      <c r="AT42" s="32" t="s">
        <v>14</v>
      </c>
      <c r="AU42" s="59">
        <f>T43+X43+AB43+AF43+AN43+AR43</f>
        <v>3273.6</v>
      </c>
    </row>
    <row r="43" spans="12:47" ht="15.75" x14ac:dyDescent="0.3">
      <c r="R43" s="17" t="s">
        <v>14</v>
      </c>
      <c r="S43" s="64">
        <v>0</v>
      </c>
      <c r="T43" s="48">
        <f>R39*S43</f>
        <v>0</v>
      </c>
      <c r="V43" s="17" t="s">
        <v>14</v>
      </c>
      <c r="W43" s="16">
        <v>0</v>
      </c>
      <c r="X43" s="48">
        <f>V39*W43</f>
        <v>0</v>
      </c>
      <c r="Z43" s="17" t="s">
        <v>14</v>
      </c>
      <c r="AA43" s="16">
        <v>0</v>
      </c>
      <c r="AB43" s="48">
        <f>Z39*AA43</f>
        <v>0</v>
      </c>
      <c r="AD43" s="17" t="s">
        <v>14</v>
      </c>
      <c r="AE43" s="16">
        <v>35</v>
      </c>
      <c r="AF43" s="48">
        <f>AD39*AE43</f>
        <v>33.6</v>
      </c>
      <c r="AL43" s="17" t="s">
        <v>14</v>
      </c>
      <c r="AM43" s="16">
        <v>0</v>
      </c>
      <c r="AN43" s="48">
        <f>AL39*AM43</f>
        <v>0</v>
      </c>
      <c r="AP43" s="17" t="s">
        <v>14</v>
      </c>
      <c r="AQ43" s="64">
        <v>5000</v>
      </c>
      <c r="AR43" s="48">
        <f>AP39*AQ43</f>
        <v>3240</v>
      </c>
      <c r="AT43" s="33" t="s">
        <v>14</v>
      </c>
      <c r="AU43" s="60">
        <f>AU42-AU41</f>
        <v>2988.2</v>
      </c>
    </row>
    <row r="44" spans="12:47" ht="15.75" x14ac:dyDescent="0.3">
      <c r="R44" s="19" t="s">
        <v>14</v>
      </c>
      <c r="S44" s="22">
        <f>S43-S42</f>
        <v>-50</v>
      </c>
      <c r="T44" s="21">
        <f>T43-T42</f>
        <v>-80</v>
      </c>
      <c r="V44" s="19" t="s">
        <v>14</v>
      </c>
      <c r="W44" s="22">
        <f>W43-W42</f>
        <v>-2</v>
      </c>
      <c r="X44" s="21">
        <f>X43-X42</f>
        <v>-32</v>
      </c>
      <c r="Z44" s="19" t="s">
        <v>14</v>
      </c>
      <c r="AA44" s="22">
        <f>AA43-AA42</f>
        <v>-5</v>
      </c>
      <c r="AB44" s="21">
        <f>AB43-AB42</f>
        <v>-24</v>
      </c>
      <c r="AD44" s="19" t="s">
        <v>14</v>
      </c>
      <c r="AE44" s="22">
        <f>AE43-AE42</f>
        <v>5</v>
      </c>
      <c r="AF44" s="21">
        <f>AF43-AF42</f>
        <v>4.8000000000000043</v>
      </c>
      <c r="AL44" s="19" t="s">
        <v>14</v>
      </c>
      <c r="AM44" s="22">
        <f>AM43-AM42</f>
        <v>-100</v>
      </c>
      <c r="AN44" s="21">
        <f>AN43-AN42</f>
        <v>-72</v>
      </c>
      <c r="AP44" s="19" t="s">
        <v>14</v>
      </c>
      <c r="AQ44" s="22">
        <f>AQ43-AQ42</f>
        <v>4925</v>
      </c>
      <c r="AR44" s="21">
        <f>AR43-AR42</f>
        <v>3191.4</v>
      </c>
      <c r="AT44" s="34" t="s">
        <v>15</v>
      </c>
      <c r="AU44" s="59">
        <f>(AU42-AU41)/(AU40/60)</f>
        <v>67.156598345918724</v>
      </c>
    </row>
    <row r="45" spans="12:47" ht="15.75" thickBot="1" x14ac:dyDescent="0.3">
      <c r="R45" s="23" t="s">
        <v>15</v>
      </c>
      <c r="S45" s="50">
        <f>S44/(S41/60)</f>
        <v>-5</v>
      </c>
      <c r="T45" s="49">
        <f>T44/(T41/60)</f>
        <v>-5</v>
      </c>
      <c r="V45" s="23" t="s">
        <v>15</v>
      </c>
      <c r="W45" s="50">
        <f>W44/(W41/60)</f>
        <v>-4</v>
      </c>
      <c r="X45" s="49">
        <f>X44/(X41/60)</f>
        <v>-4</v>
      </c>
      <c r="Z45" s="23" t="s">
        <v>15</v>
      </c>
      <c r="AA45" s="50">
        <f>AA44/(AA41/60)</f>
        <v>-3.3333333333333335</v>
      </c>
      <c r="AB45" s="49">
        <f>AB44/(AB41/60)</f>
        <v>-3.333333333333333</v>
      </c>
      <c r="AD45" s="23" t="s">
        <v>15</v>
      </c>
      <c r="AE45" s="50">
        <f>AE44/(AE41/60)</f>
        <v>1</v>
      </c>
      <c r="AF45" s="49">
        <f>AF44/(AF41/60)</f>
        <v>1.0000000000000009</v>
      </c>
      <c r="AL45" s="23" t="s">
        <v>15</v>
      </c>
      <c r="AM45" s="50">
        <f>AM44/(AM41/60)</f>
        <v>-10</v>
      </c>
      <c r="AN45" s="49">
        <f>AN44/(AN41/60)</f>
        <v>-10</v>
      </c>
      <c r="AP45" s="23" t="s">
        <v>15</v>
      </c>
      <c r="AQ45" s="50">
        <f>AQ44/(AQ41/60)</f>
        <v>2462.5</v>
      </c>
      <c r="AR45" s="49">
        <f>AR44/(AR41/60)</f>
        <v>2462.5</v>
      </c>
      <c r="AT45" s="35" t="s">
        <v>16</v>
      </c>
      <c r="AU45" s="61">
        <f>AU43/AU41</f>
        <v>10.470217238962856</v>
      </c>
    </row>
    <row r="46" spans="12:47" ht="15.75" thickBot="1" x14ac:dyDescent="0.3"/>
    <row r="47" spans="12:47" x14ac:dyDescent="0.25">
      <c r="AT47" s="89" t="s">
        <v>47</v>
      </c>
      <c r="AU47" s="90"/>
    </row>
    <row r="48" spans="12:47" x14ac:dyDescent="0.25">
      <c r="AT48" s="65"/>
      <c r="AU48" s="47" t="s">
        <v>10</v>
      </c>
    </row>
    <row r="49" spans="42:48" x14ac:dyDescent="0.25">
      <c r="AP49" s="55" t="s">
        <v>58</v>
      </c>
      <c r="AQ49" s="76">
        <f>AU49/60</f>
        <v>467.37292578616348</v>
      </c>
      <c r="AS49" s="55" t="s">
        <v>49</v>
      </c>
      <c r="AT49" s="43" t="s">
        <v>12</v>
      </c>
      <c r="AU49" s="63">
        <f>AU4+AU13+AU22+AU31+AU40</f>
        <v>28042.37554716981</v>
      </c>
      <c r="AV49" s="56"/>
    </row>
    <row r="50" spans="42:48" ht="15.75" x14ac:dyDescent="0.3">
      <c r="AS50" s="55" t="s">
        <v>50</v>
      </c>
      <c r="AT50" s="44" t="s">
        <v>14</v>
      </c>
      <c r="AU50" s="69">
        <f>AU5+AU14+AU23+AU32+AU41</f>
        <v>18879.381249999999</v>
      </c>
    </row>
    <row r="51" spans="42:48" ht="15.75" x14ac:dyDescent="0.3">
      <c r="AS51" s="55" t="s">
        <v>51</v>
      </c>
      <c r="AT51" s="45" t="s">
        <v>14</v>
      </c>
      <c r="AU51" s="69">
        <f>AU6+AU15+AU24+AU33+AU42</f>
        <v>87953.520000000019</v>
      </c>
    </row>
    <row r="52" spans="42:48" ht="15.75" x14ac:dyDescent="0.3">
      <c r="AS52" s="55" t="s">
        <v>52</v>
      </c>
      <c r="AT52" s="46" t="s">
        <v>14</v>
      </c>
      <c r="AU52" s="69">
        <f>AU51-AU50</f>
        <v>69074.138750000013</v>
      </c>
    </row>
    <row r="53" spans="42:48" x14ac:dyDescent="0.25">
      <c r="AT53" s="66" t="s">
        <v>15</v>
      </c>
      <c r="AU53" s="70">
        <f>(AU51-AU50)/(AU49/60)</f>
        <v>147.79234084604082</v>
      </c>
    </row>
    <row r="54" spans="42:48" ht="15.75" thickBot="1" x14ac:dyDescent="0.3">
      <c r="AT54" s="67" t="s">
        <v>16</v>
      </c>
      <c r="AU54" s="68">
        <f>AU52/AU50</f>
        <v>3.6587077635290628</v>
      </c>
    </row>
  </sheetData>
  <mergeCells count="81">
    <mergeCell ref="AT47:AU47"/>
    <mergeCell ref="AL29:AN29"/>
    <mergeCell ref="AP29:AR29"/>
    <mergeCell ref="AT29:AU29"/>
    <mergeCell ref="Z30:AA30"/>
    <mergeCell ref="AD30:AE30"/>
    <mergeCell ref="AH30:AI30"/>
    <mergeCell ref="AL30:AM30"/>
    <mergeCell ref="AP30:AQ30"/>
    <mergeCell ref="AP38:AR38"/>
    <mergeCell ref="AT38:AU38"/>
    <mergeCell ref="AL39:AM39"/>
    <mergeCell ref="AP39:AQ39"/>
    <mergeCell ref="AD38:AF38"/>
    <mergeCell ref="AL38:AN38"/>
    <mergeCell ref="AT11:AU11"/>
    <mergeCell ref="Z12:AA12"/>
    <mergeCell ref="AD12:AE12"/>
    <mergeCell ref="AL12:AM12"/>
    <mergeCell ref="AP12:AQ12"/>
    <mergeCell ref="AH11:AJ11"/>
    <mergeCell ref="AH12:AI12"/>
    <mergeCell ref="M41:Q41"/>
    <mergeCell ref="AG41:AK41"/>
    <mergeCell ref="M42:Q42"/>
    <mergeCell ref="AG42:AK42"/>
    <mergeCell ref="Z11:AB11"/>
    <mergeCell ref="AD11:AF11"/>
    <mergeCell ref="Z29:AB29"/>
    <mergeCell ref="AD29:AF29"/>
    <mergeCell ref="AH29:AJ29"/>
    <mergeCell ref="R39:S39"/>
    <mergeCell ref="V39:W39"/>
    <mergeCell ref="Z39:AA39"/>
    <mergeCell ref="AD39:AE39"/>
    <mergeCell ref="R38:T38"/>
    <mergeCell ref="V38:X38"/>
    <mergeCell ref="Z38:AB38"/>
    <mergeCell ref="M24:Q24"/>
    <mergeCell ref="M23:Q23"/>
    <mergeCell ref="AL20:AN20"/>
    <mergeCell ref="AP20:AR20"/>
    <mergeCell ref="AG24:AK24"/>
    <mergeCell ref="AG23:AK23"/>
    <mergeCell ref="AD3:AE3"/>
    <mergeCell ref="AH2:AJ2"/>
    <mergeCell ref="AH3:AI3"/>
    <mergeCell ref="AT20:AU20"/>
    <mergeCell ref="R21:S21"/>
    <mergeCell ref="V21:W21"/>
    <mergeCell ref="Z21:AA21"/>
    <mergeCell ref="AD21:AE21"/>
    <mergeCell ref="AL21:AM21"/>
    <mergeCell ref="AP21:AQ21"/>
    <mergeCell ref="R20:T20"/>
    <mergeCell ref="V20:X20"/>
    <mergeCell ref="Z20:AB20"/>
    <mergeCell ref="AD20:AF20"/>
    <mergeCell ref="AL11:AN11"/>
    <mergeCell ref="AP11:AR11"/>
    <mergeCell ref="V2:X2"/>
    <mergeCell ref="V3:W3"/>
    <mergeCell ref="AP2:AR2"/>
    <mergeCell ref="AT2:AU2"/>
    <mergeCell ref="B3:C3"/>
    <mergeCell ref="F3:G3"/>
    <mergeCell ref="J3:K3"/>
    <mergeCell ref="N3:O3"/>
    <mergeCell ref="R3:S3"/>
    <mergeCell ref="AP3:AQ3"/>
    <mergeCell ref="R2:T2"/>
    <mergeCell ref="AL2:AN2"/>
    <mergeCell ref="AL3:AM3"/>
    <mergeCell ref="Z2:AB2"/>
    <mergeCell ref="Z3:AA3"/>
    <mergeCell ref="AD2:AF2"/>
    <mergeCell ref="A2:A9"/>
    <mergeCell ref="B2:D2"/>
    <mergeCell ref="F2:H2"/>
    <mergeCell ref="J2:L2"/>
    <mergeCell ref="N2:P2"/>
  </mergeCells>
  <pageMargins left="0.25" right="0.25" top="0.75" bottom="0.75" header="0.3" footer="0.3"/>
  <pageSetup paperSize="3" scale="41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V54"/>
  <sheetViews>
    <sheetView topLeftCell="Q1" zoomScale="70" zoomScaleNormal="70" workbookViewId="0">
      <selection activeCell="AT2" sqref="AT2:AU9"/>
    </sheetView>
  </sheetViews>
  <sheetFormatPr defaultRowHeight="15" x14ac:dyDescent="0.25"/>
  <cols>
    <col min="1" max="1" width="5.42578125" customWidth="1"/>
    <col min="2" max="2" width="3.85546875" customWidth="1"/>
    <col min="3" max="4" width="14.7109375" customWidth="1"/>
    <col min="5" max="5" width="10.85546875" customWidth="1"/>
    <col min="6" max="6" width="3.85546875" customWidth="1"/>
    <col min="7" max="8" width="14.7109375" customWidth="1"/>
    <col min="9" max="9" width="10.7109375" customWidth="1"/>
    <col min="10" max="10" width="3.85546875" customWidth="1"/>
    <col min="11" max="12" width="14.7109375" customWidth="1"/>
    <col min="13" max="13" width="10.7109375" customWidth="1"/>
    <col min="14" max="14" width="3.85546875" customWidth="1"/>
    <col min="15" max="16" width="14.7109375" customWidth="1"/>
    <col min="17" max="17" width="10.7109375" customWidth="1"/>
    <col min="18" max="18" width="3.85546875" customWidth="1"/>
    <col min="19" max="20" width="14.7109375" customWidth="1"/>
    <col min="21" max="21" width="10.28515625" customWidth="1"/>
    <col min="22" max="22" width="3.85546875" customWidth="1"/>
    <col min="23" max="24" width="14.7109375" customWidth="1"/>
    <col min="25" max="25" width="10.28515625" customWidth="1"/>
    <col min="26" max="26" width="3.85546875" customWidth="1"/>
    <col min="27" max="28" width="14.7109375" customWidth="1"/>
    <col min="29" max="29" width="10.28515625" customWidth="1"/>
    <col min="30" max="30" width="3.85546875" customWidth="1"/>
    <col min="31" max="32" width="14.7109375" customWidth="1"/>
    <col min="33" max="33" width="10.28515625" customWidth="1"/>
    <col min="34" max="34" width="3.85546875" customWidth="1"/>
    <col min="35" max="36" width="14.7109375" customWidth="1"/>
    <col min="37" max="37" width="10.28515625" customWidth="1"/>
    <col min="38" max="38" width="3.85546875" customWidth="1"/>
    <col min="39" max="40" width="14.7109375" customWidth="1"/>
    <col min="41" max="41" width="10.28515625" customWidth="1"/>
    <col min="42" max="42" width="3.85546875" customWidth="1"/>
    <col min="43" max="44" width="14.7109375" customWidth="1"/>
    <col min="45" max="46" width="3.85546875" customWidth="1"/>
    <col min="47" max="47" width="14.7109375" customWidth="1"/>
  </cols>
  <sheetData>
    <row r="1" spans="1:47" ht="15.75" thickBot="1" x14ac:dyDescent="0.3"/>
    <row r="2" spans="1:47" x14ac:dyDescent="0.25">
      <c r="A2" s="77" t="s">
        <v>0</v>
      </c>
      <c r="B2" s="78" t="s">
        <v>59</v>
      </c>
      <c r="C2" s="79"/>
      <c r="D2" s="80"/>
      <c r="F2" s="81" t="s">
        <v>35</v>
      </c>
      <c r="G2" s="82"/>
      <c r="H2" s="83"/>
      <c r="J2" s="81" t="s">
        <v>60</v>
      </c>
      <c r="K2" s="82"/>
      <c r="L2" s="83"/>
      <c r="N2" s="81" t="s">
        <v>24</v>
      </c>
      <c r="O2" s="82"/>
      <c r="P2" s="83"/>
      <c r="R2" s="86" t="s">
        <v>4</v>
      </c>
      <c r="S2" s="87"/>
      <c r="T2" s="88"/>
      <c r="V2" s="81" t="s">
        <v>17</v>
      </c>
      <c r="W2" s="82"/>
      <c r="X2" s="83"/>
      <c r="Z2" s="93" t="s">
        <v>18</v>
      </c>
      <c r="AA2" s="94"/>
      <c r="AB2" s="95"/>
      <c r="AD2" s="81" t="s">
        <v>23</v>
      </c>
      <c r="AE2" s="82"/>
      <c r="AF2" s="83"/>
      <c r="AH2" s="81" t="s">
        <v>22</v>
      </c>
      <c r="AI2" s="82"/>
      <c r="AJ2" s="83"/>
      <c r="AL2" s="81" t="s">
        <v>19</v>
      </c>
      <c r="AM2" s="82"/>
      <c r="AN2" s="83"/>
      <c r="AP2" s="86" t="s">
        <v>25</v>
      </c>
      <c r="AQ2" s="87"/>
      <c r="AR2" s="88"/>
      <c r="AT2" s="89" t="s">
        <v>5</v>
      </c>
      <c r="AU2" s="90"/>
    </row>
    <row r="3" spans="1:47" x14ac:dyDescent="0.25">
      <c r="A3" s="77"/>
      <c r="B3" s="91">
        <v>200</v>
      </c>
      <c r="C3" s="92"/>
      <c r="D3" s="1" t="s">
        <v>61</v>
      </c>
      <c r="F3" s="84">
        <f>B3*E6</f>
        <v>20</v>
      </c>
      <c r="G3" s="85"/>
      <c r="H3" s="1" t="s">
        <v>35</v>
      </c>
      <c r="J3" s="84">
        <f>F3*I6</f>
        <v>4</v>
      </c>
      <c r="K3" s="85"/>
      <c r="L3" s="1" t="s">
        <v>32</v>
      </c>
      <c r="N3" s="84">
        <f>J3*M6</f>
        <v>1.2</v>
      </c>
      <c r="O3" s="85"/>
      <c r="P3" s="1" t="s">
        <v>33</v>
      </c>
      <c r="R3" s="84">
        <f>N3*Q6</f>
        <v>1.08</v>
      </c>
      <c r="S3" s="85"/>
      <c r="T3" s="28" t="s">
        <v>9</v>
      </c>
      <c r="V3" s="84">
        <f>R3*U6</f>
        <v>64.800000000000011</v>
      </c>
      <c r="W3" s="85"/>
      <c r="X3" s="1" t="s">
        <v>7</v>
      </c>
      <c r="Z3" s="84">
        <f>V3*Y6</f>
        <v>9.7200000000000006</v>
      </c>
      <c r="AA3" s="85"/>
      <c r="AB3" s="1" t="s">
        <v>20</v>
      </c>
      <c r="AD3" s="84">
        <f>Z3*AC6</f>
        <v>5.8319999999999999</v>
      </c>
      <c r="AE3" s="85"/>
      <c r="AF3" s="1" t="s">
        <v>21</v>
      </c>
      <c r="AH3" s="84">
        <f>AD3*AG6</f>
        <v>4.3739999999999997</v>
      </c>
      <c r="AI3" s="85"/>
      <c r="AJ3" s="1" t="s">
        <v>8</v>
      </c>
      <c r="AL3" s="84">
        <f>AH3*AK6</f>
        <v>1.0934999999999999</v>
      </c>
      <c r="AM3" s="85"/>
      <c r="AN3" s="1" t="s">
        <v>8</v>
      </c>
      <c r="AP3" s="84">
        <f>AL3*AO6</f>
        <v>0.98414999999999997</v>
      </c>
      <c r="AQ3" s="85"/>
      <c r="AR3" s="28" t="s">
        <v>9</v>
      </c>
      <c r="AT3" s="2"/>
      <c r="AU3" s="4" t="s">
        <v>10</v>
      </c>
    </row>
    <row r="4" spans="1:47" x14ac:dyDescent="0.25">
      <c r="A4" s="77"/>
      <c r="B4" s="5"/>
      <c r="C4" s="6" t="s">
        <v>10</v>
      </c>
      <c r="D4" s="7" t="s">
        <v>11</v>
      </c>
      <c r="F4" s="5"/>
      <c r="G4" s="3" t="s">
        <v>10</v>
      </c>
      <c r="H4" s="4" t="s">
        <v>11</v>
      </c>
      <c r="J4" s="5"/>
      <c r="K4" s="3" t="s">
        <v>10</v>
      </c>
      <c r="L4" s="4" t="s">
        <v>11</v>
      </c>
      <c r="N4" s="5"/>
      <c r="O4" s="3" t="s">
        <v>10</v>
      </c>
      <c r="P4" s="4" t="s">
        <v>11</v>
      </c>
      <c r="Q4" s="72"/>
      <c r="R4" s="5"/>
      <c r="S4" s="3" t="s">
        <v>10</v>
      </c>
      <c r="T4" s="4" t="s">
        <v>11</v>
      </c>
      <c r="V4" s="5"/>
      <c r="W4" s="3" t="s">
        <v>10</v>
      </c>
      <c r="X4" s="4" t="s">
        <v>11</v>
      </c>
      <c r="Z4" s="5"/>
      <c r="AA4" s="3" t="s">
        <v>10</v>
      </c>
      <c r="AB4" s="4" t="s">
        <v>11</v>
      </c>
      <c r="AD4" s="5"/>
      <c r="AE4" s="3" t="s">
        <v>10</v>
      </c>
      <c r="AF4" s="4" t="s">
        <v>11</v>
      </c>
      <c r="AH4" s="5"/>
      <c r="AI4" s="3" t="s">
        <v>10</v>
      </c>
      <c r="AJ4" s="4" t="s">
        <v>11</v>
      </c>
      <c r="AL4" s="5"/>
      <c r="AM4" s="3" t="s">
        <v>10</v>
      </c>
      <c r="AN4" s="4" t="s">
        <v>11</v>
      </c>
      <c r="AO4" s="72"/>
      <c r="AP4" s="5"/>
      <c r="AQ4" s="3" t="s">
        <v>10</v>
      </c>
      <c r="AR4" s="4" t="s">
        <v>11</v>
      </c>
      <c r="AT4" s="30" t="s">
        <v>12</v>
      </c>
      <c r="AU4" s="57">
        <f>D5+H5+L5+P5+T5+X5+AB5+AF5+AJ5+AN5+AR5</f>
        <v>10862.278</v>
      </c>
    </row>
    <row r="5" spans="1:47" ht="16.5" thickBot="1" x14ac:dyDescent="0.35">
      <c r="A5" s="77"/>
      <c r="B5" s="9" t="s">
        <v>12</v>
      </c>
      <c r="C5" s="107">
        <v>5</v>
      </c>
      <c r="D5" s="24">
        <f>B3*C5</f>
        <v>1000</v>
      </c>
      <c r="E5" s="72" t="s">
        <v>13</v>
      </c>
      <c r="F5" s="9" t="s">
        <v>12</v>
      </c>
      <c r="G5" s="74">
        <v>60</v>
      </c>
      <c r="H5" s="24">
        <f>F3*G5</f>
        <v>1200</v>
      </c>
      <c r="I5" s="72" t="s">
        <v>13</v>
      </c>
      <c r="J5" s="9" t="s">
        <v>12</v>
      </c>
      <c r="K5" s="74">
        <v>300</v>
      </c>
      <c r="L5" s="24">
        <f>J3*K5</f>
        <v>1200</v>
      </c>
      <c r="M5" s="72" t="s">
        <v>13</v>
      </c>
      <c r="N5" s="9" t="s">
        <v>12</v>
      </c>
      <c r="O5" s="74">
        <v>600</v>
      </c>
      <c r="P5" s="24">
        <f>N3*O5</f>
        <v>720</v>
      </c>
      <c r="Q5" s="72" t="s">
        <v>13</v>
      </c>
      <c r="R5" s="9" t="s">
        <v>12</v>
      </c>
      <c r="S5" s="74">
        <v>600</v>
      </c>
      <c r="T5" s="24">
        <f>R3*S5</f>
        <v>648</v>
      </c>
      <c r="U5" s="72" t="s">
        <v>13</v>
      </c>
      <c r="V5" s="9" t="s">
        <v>12</v>
      </c>
      <c r="W5" s="74">
        <v>20</v>
      </c>
      <c r="X5" s="24">
        <f>V3*W5</f>
        <v>1296.0000000000002</v>
      </c>
      <c r="Y5" s="72" t="s">
        <v>13</v>
      </c>
      <c r="Z5" s="9" t="s">
        <v>12</v>
      </c>
      <c r="AA5" s="74">
        <v>90</v>
      </c>
      <c r="AB5" s="24">
        <f>Z3*AA5</f>
        <v>874.80000000000007</v>
      </c>
      <c r="AC5" s="72" t="s">
        <v>13</v>
      </c>
      <c r="AD5" s="9" t="s">
        <v>12</v>
      </c>
      <c r="AE5" s="74">
        <v>240</v>
      </c>
      <c r="AF5" s="24">
        <f>AD3*AE5</f>
        <v>1399.68</v>
      </c>
      <c r="AG5" s="72" t="s">
        <v>13</v>
      </c>
      <c r="AH5" s="9" t="s">
        <v>12</v>
      </c>
      <c r="AI5" s="74">
        <v>400</v>
      </c>
      <c r="AJ5" s="24">
        <f>AH3*AI5</f>
        <v>1749.6</v>
      </c>
      <c r="AK5" s="72" t="s">
        <v>13</v>
      </c>
      <c r="AL5" s="9" t="s">
        <v>12</v>
      </c>
      <c r="AM5" s="74">
        <v>600</v>
      </c>
      <c r="AN5" s="24">
        <f>AL3*AM5</f>
        <v>656.09999999999991</v>
      </c>
      <c r="AO5" s="72" t="s">
        <v>13</v>
      </c>
      <c r="AP5" s="9" t="s">
        <v>12</v>
      </c>
      <c r="AQ5" s="74">
        <v>120</v>
      </c>
      <c r="AR5" s="24">
        <f>AP3*AQ5</f>
        <v>118.098</v>
      </c>
      <c r="AT5" s="31" t="s">
        <v>14</v>
      </c>
      <c r="AU5" s="58">
        <f>D6+H6+L6+P6+T6+X6+AB6+AF6+AJ6+AN6+AR6</f>
        <v>73087.404999999999</v>
      </c>
    </row>
    <row r="6" spans="1:47" ht="16.5" thickBot="1" x14ac:dyDescent="0.35">
      <c r="A6" s="77"/>
      <c r="B6" s="12" t="s">
        <v>14</v>
      </c>
      <c r="C6" s="13"/>
      <c r="D6" s="14">
        <f>B3*C6</f>
        <v>0</v>
      </c>
      <c r="E6" s="73">
        <v>0.1</v>
      </c>
      <c r="F6" s="12" t="s">
        <v>14</v>
      </c>
      <c r="G6" s="16">
        <v>2</v>
      </c>
      <c r="H6" s="14">
        <f>F3*G6</f>
        <v>40</v>
      </c>
      <c r="I6" s="73">
        <v>0.2</v>
      </c>
      <c r="J6" s="12" t="s">
        <v>14</v>
      </c>
      <c r="K6" s="16">
        <v>0</v>
      </c>
      <c r="L6" s="14">
        <f>J3*K6</f>
        <v>0</v>
      </c>
      <c r="M6" s="73">
        <v>0.3</v>
      </c>
      <c r="N6" s="12" t="s">
        <v>14</v>
      </c>
      <c r="O6" s="16">
        <v>1000</v>
      </c>
      <c r="P6" s="14">
        <f>N3*O6</f>
        <v>1200</v>
      </c>
      <c r="Q6" s="73">
        <v>0.9</v>
      </c>
      <c r="R6" s="12" t="s">
        <v>14</v>
      </c>
      <c r="S6" s="16">
        <v>66000</v>
      </c>
      <c r="T6" s="14">
        <f>R3*S6</f>
        <v>71280</v>
      </c>
      <c r="U6" s="108">
        <v>60</v>
      </c>
      <c r="V6" s="12" t="s">
        <v>14</v>
      </c>
      <c r="W6" s="16">
        <v>0</v>
      </c>
      <c r="X6" s="14">
        <f>V3*W6</f>
        <v>0</v>
      </c>
      <c r="Y6" s="73">
        <v>0.15</v>
      </c>
      <c r="Z6" s="12" t="s">
        <v>14</v>
      </c>
      <c r="AA6" s="16">
        <v>10</v>
      </c>
      <c r="AB6" s="14">
        <f>Z3*AA6</f>
        <v>97.2</v>
      </c>
      <c r="AC6" s="73">
        <v>0.6</v>
      </c>
      <c r="AD6" s="12" t="s">
        <v>14</v>
      </c>
      <c r="AE6" s="16">
        <v>30</v>
      </c>
      <c r="AF6" s="14">
        <f>AD3*AE6</f>
        <v>174.96</v>
      </c>
      <c r="AG6" s="73">
        <v>0.75</v>
      </c>
      <c r="AH6" s="12" t="s">
        <v>14</v>
      </c>
      <c r="AI6" s="16">
        <v>20</v>
      </c>
      <c r="AJ6" s="14">
        <f>AH3*AI6</f>
        <v>87.47999999999999</v>
      </c>
      <c r="AK6" s="73">
        <v>0.25</v>
      </c>
      <c r="AL6" s="12" t="s">
        <v>14</v>
      </c>
      <c r="AM6" s="16">
        <v>100</v>
      </c>
      <c r="AN6" s="14">
        <f>AL3*AM6</f>
        <v>109.35</v>
      </c>
      <c r="AO6" s="73">
        <v>0.9</v>
      </c>
      <c r="AP6" s="12" t="s">
        <v>14</v>
      </c>
      <c r="AQ6" s="16">
        <v>100</v>
      </c>
      <c r="AR6" s="14">
        <f>AP3*AQ6</f>
        <v>98.414999999999992</v>
      </c>
      <c r="AT6" s="32" t="s">
        <v>14</v>
      </c>
      <c r="AU6" s="59">
        <f>D7+H7+L7+P7+T7+X7+AB7+AF7+AJ7+AN7+AR7</f>
        <v>126175.31999999999</v>
      </c>
    </row>
    <row r="7" spans="1:47" ht="15.75" x14ac:dyDescent="0.3">
      <c r="A7" s="77"/>
      <c r="B7" s="17" t="s">
        <v>14</v>
      </c>
      <c r="C7" s="16">
        <v>0</v>
      </c>
      <c r="D7" s="48">
        <f>B3*C7</f>
        <v>0</v>
      </c>
      <c r="F7" s="17" t="s">
        <v>14</v>
      </c>
      <c r="G7" s="16">
        <v>0</v>
      </c>
      <c r="H7" s="48">
        <f>F3*G7</f>
        <v>0</v>
      </c>
      <c r="J7" s="17" t="s">
        <v>14</v>
      </c>
      <c r="K7" s="75">
        <v>0</v>
      </c>
      <c r="L7" s="48">
        <f>J3*K7</f>
        <v>0</v>
      </c>
      <c r="N7" s="17" t="s">
        <v>14</v>
      </c>
      <c r="O7" s="16">
        <v>0</v>
      </c>
      <c r="P7" s="48">
        <f>N3*O7</f>
        <v>0</v>
      </c>
      <c r="R7" s="17" t="s">
        <v>14</v>
      </c>
      <c r="S7" s="18">
        <v>0</v>
      </c>
      <c r="T7" s="48">
        <f>R3*S7</f>
        <v>0</v>
      </c>
      <c r="V7" s="17" t="s">
        <v>14</v>
      </c>
      <c r="W7" s="16">
        <v>0</v>
      </c>
      <c r="X7" s="48">
        <f>V3*W7</f>
        <v>0</v>
      </c>
      <c r="Z7" s="17" t="s">
        <v>14</v>
      </c>
      <c r="AA7" s="16">
        <v>0</v>
      </c>
      <c r="AB7" s="48">
        <f>Z3*AA7</f>
        <v>0</v>
      </c>
      <c r="AD7" s="17" t="s">
        <v>14</v>
      </c>
      <c r="AE7" s="16">
        <v>35</v>
      </c>
      <c r="AF7" s="48">
        <f>AD3*AE7</f>
        <v>204.12</v>
      </c>
      <c r="AH7" s="17" t="s">
        <v>14</v>
      </c>
      <c r="AI7" s="16">
        <v>0</v>
      </c>
      <c r="AJ7" s="48">
        <f>AH3*AI7</f>
        <v>0</v>
      </c>
      <c r="AL7" s="17" t="s">
        <v>14</v>
      </c>
      <c r="AM7" s="16">
        <v>0</v>
      </c>
      <c r="AN7" s="48">
        <f>AL3*AM7</f>
        <v>0</v>
      </c>
      <c r="AP7" s="17" t="s">
        <v>14</v>
      </c>
      <c r="AQ7" s="109">
        <v>128000</v>
      </c>
      <c r="AR7" s="48">
        <f>AP3*AQ7</f>
        <v>125971.2</v>
      </c>
      <c r="AT7" s="33" t="s">
        <v>14</v>
      </c>
      <c r="AU7" s="60">
        <f>AU6-AU5</f>
        <v>53087.914999999994</v>
      </c>
    </row>
    <row r="8" spans="1:47" ht="15.75" x14ac:dyDescent="0.3">
      <c r="A8" s="77"/>
      <c r="B8" s="19" t="s">
        <v>14</v>
      </c>
      <c r="C8" s="20">
        <f>C7-C6</f>
        <v>0</v>
      </c>
      <c r="D8" s="21">
        <f>D7-D6</f>
        <v>0</v>
      </c>
      <c r="F8" s="19" t="s">
        <v>14</v>
      </c>
      <c r="G8" s="22">
        <f>G7-G6</f>
        <v>-2</v>
      </c>
      <c r="H8" s="21">
        <f>H7-H6</f>
        <v>-40</v>
      </c>
      <c r="J8" s="19" t="s">
        <v>14</v>
      </c>
      <c r="K8" s="22">
        <f>K7-K6</f>
        <v>0</v>
      </c>
      <c r="L8" s="21">
        <f>L7-L6</f>
        <v>0</v>
      </c>
      <c r="N8" s="19" t="s">
        <v>14</v>
      </c>
      <c r="O8" s="22">
        <f>O7-O6</f>
        <v>-1000</v>
      </c>
      <c r="P8" s="21">
        <f>P7-P6</f>
        <v>-1200</v>
      </c>
      <c r="R8" s="19" t="s">
        <v>14</v>
      </c>
      <c r="S8" s="22">
        <f>S7-S6</f>
        <v>-66000</v>
      </c>
      <c r="T8" s="21">
        <f>T7-T6</f>
        <v>-71280</v>
      </c>
      <c r="V8" s="19" t="s">
        <v>14</v>
      </c>
      <c r="W8" s="22">
        <f>W7-W6</f>
        <v>0</v>
      </c>
      <c r="X8" s="21">
        <f>X7-X6</f>
        <v>0</v>
      </c>
      <c r="Z8" s="19" t="s">
        <v>14</v>
      </c>
      <c r="AA8" s="22">
        <f>AA7-AA6</f>
        <v>-10</v>
      </c>
      <c r="AB8" s="21">
        <f>AB7-AB6</f>
        <v>-97.2</v>
      </c>
      <c r="AD8" s="19" t="s">
        <v>14</v>
      </c>
      <c r="AE8" s="22">
        <f>AE7-AE6</f>
        <v>5</v>
      </c>
      <c r="AF8" s="21">
        <f>AF7-AF6</f>
        <v>29.159999999999997</v>
      </c>
      <c r="AH8" s="19" t="s">
        <v>14</v>
      </c>
      <c r="AI8" s="22">
        <f>AI7-AI6</f>
        <v>-20</v>
      </c>
      <c r="AJ8" s="21">
        <f>AJ7-AJ6</f>
        <v>-87.47999999999999</v>
      </c>
      <c r="AL8" s="19" t="s">
        <v>14</v>
      </c>
      <c r="AM8" s="22">
        <f>AM7-AM6</f>
        <v>-100</v>
      </c>
      <c r="AN8" s="21">
        <f>AN7-AN6</f>
        <v>-109.35</v>
      </c>
      <c r="AP8" s="19" t="s">
        <v>14</v>
      </c>
      <c r="AQ8" s="22">
        <f>AQ7-AQ6</f>
        <v>127900</v>
      </c>
      <c r="AR8" s="21">
        <f>AR7-AR6</f>
        <v>125872.785</v>
      </c>
      <c r="AT8" s="34" t="s">
        <v>15</v>
      </c>
      <c r="AU8" s="59">
        <f>(AU6-AU5)/(AU4/60)</f>
        <v>293.24188719898342</v>
      </c>
    </row>
    <row r="9" spans="1:47" ht="15.75" thickBot="1" x14ac:dyDescent="0.3">
      <c r="A9" s="77"/>
      <c r="B9" s="23" t="s">
        <v>15</v>
      </c>
      <c r="C9" s="50">
        <f>C8/(C5/60)</f>
        <v>0</v>
      </c>
      <c r="D9" s="49">
        <f>D8/D5</f>
        <v>0</v>
      </c>
      <c r="F9" s="23" t="s">
        <v>15</v>
      </c>
      <c r="G9" s="50">
        <f>G8/(G5/60)</f>
        <v>-2</v>
      </c>
      <c r="H9" s="49">
        <f>H8/(H5/60)</f>
        <v>-2</v>
      </c>
      <c r="J9" s="23" t="s">
        <v>15</v>
      </c>
      <c r="K9" s="50">
        <f>K8/(K5/60)</f>
        <v>0</v>
      </c>
      <c r="L9" s="49">
        <f>L8/(L5/60)</f>
        <v>0</v>
      </c>
      <c r="N9" s="23" t="s">
        <v>15</v>
      </c>
      <c r="O9" s="50">
        <f>O8/(O5/60)</f>
        <v>-100</v>
      </c>
      <c r="P9" s="49">
        <f>P8/(P5/60)</f>
        <v>-100</v>
      </c>
      <c r="R9" s="23" t="s">
        <v>15</v>
      </c>
      <c r="S9" s="50">
        <f>S8/(S5/60)</f>
        <v>-6600</v>
      </c>
      <c r="T9" s="49">
        <f>T8/(T5/60)</f>
        <v>-6600</v>
      </c>
      <c r="V9" s="23" t="s">
        <v>15</v>
      </c>
      <c r="W9" s="50">
        <f>W8/(W5/60)</f>
        <v>0</v>
      </c>
      <c r="X9" s="49">
        <f>X8/(X5/60)</f>
        <v>0</v>
      </c>
      <c r="Z9" s="23" t="s">
        <v>15</v>
      </c>
      <c r="AA9" s="50">
        <f>AA8/(AA5/60)</f>
        <v>-6.666666666666667</v>
      </c>
      <c r="AB9" s="49">
        <f>AB8/(AB5/60)</f>
        <v>-6.6666666666666661</v>
      </c>
      <c r="AD9" s="23" t="s">
        <v>15</v>
      </c>
      <c r="AE9" s="50">
        <f>AE8/(AE5/60)</f>
        <v>1.25</v>
      </c>
      <c r="AF9" s="49">
        <f>AF8/(AF5/60)</f>
        <v>1.2499999999999998</v>
      </c>
      <c r="AH9" s="23" t="s">
        <v>15</v>
      </c>
      <c r="AI9" s="50">
        <f>AI8/(AI5/60)</f>
        <v>-3</v>
      </c>
      <c r="AJ9" s="49">
        <f>AJ8/(AJ5/60)</f>
        <v>-2.9999999999999996</v>
      </c>
      <c r="AL9" s="23" t="s">
        <v>15</v>
      </c>
      <c r="AM9" s="50">
        <f>AM8/(AM5/60)</f>
        <v>-10</v>
      </c>
      <c r="AN9" s="49">
        <f>AN8/(AN5/60)</f>
        <v>-10</v>
      </c>
      <c r="AP9" s="23" t="s">
        <v>15</v>
      </c>
      <c r="AQ9" s="50">
        <f>AQ8/(AQ5/60)</f>
        <v>63950</v>
      </c>
      <c r="AR9" s="49">
        <f>AR8/(AR5/60)</f>
        <v>63950.000000000007</v>
      </c>
      <c r="AT9" s="35" t="s">
        <v>16</v>
      </c>
      <c r="AU9" s="61">
        <f>AU7/AU5</f>
        <v>0.72636201818904356</v>
      </c>
    </row>
    <row r="10" spans="1:47" ht="15.75" thickBot="1" x14ac:dyDescent="0.3">
      <c r="A10" s="36"/>
      <c r="B10" s="37"/>
      <c r="C10" s="38"/>
      <c r="D10" s="38"/>
      <c r="F10" s="37"/>
      <c r="G10" s="38"/>
      <c r="H10" s="38"/>
      <c r="J10" s="37"/>
      <c r="K10" s="38"/>
      <c r="L10" s="52"/>
      <c r="N10" s="37"/>
      <c r="O10" s="38"/>
      <c r="P10" s="38"/>
      <c r="R10" s="37"/>
      <c r="S10" s="38"/>
      <c r="T10" s="38"/>
      <c r="V10" s="37"/>
      <c r="W10" s="38"/>
      <c r="X10" s="52"/>
      <c r="Z10" s="37"/>
      <c r="AA10" s="40"/>
      <c r="AB10" s="38"/>
      <c r="AD10" s="37"/>
      <c r="AE10" s="38"/>
      <c r="AF10" s="38"/>
      <c r="AH10" s="37"/>
      <c r="AI10" s="38"/>
      <c r="AJ10" s="38"/>
      <c r="AL10" s="37"/>
      <c r="AM10" s="38"/>
      <c r="AN10" s="38"/>
      <c r="AP10" s="37"/>
      <c r="AQ10" s="38"/>
      <c r="AR10" s="38"/>
      <c r="AT10" s="41"/>
      <c r="AU10" s="42"/>
    </row>
    <row r="11" spans="1:47" x14ac:dyDescent="0.25">
      <c r="A11" s="36"/>
      <c r="B11" s="37"/>
      <c r="C11" s="38"/>
      <c r="D11" s="38"/>
      <c r="F11" s="37"/>
      <c r="G11" s="38"/>
      <c r="H11" s="38"/>
      <c r="J11" s="37"/>
      <c r="K11" s="38"/>
      <c r="L11" s="53"/>
      <c r="X11" s="54"/>
      <c r="Z11" s="81" t="s">
        <v>38</v>
      </c>
      <c r="AA11" s="82"/>
      <c r="AB11" s="83"/>
      <c r="AD11" s="81" t="s">
        <v>41</v>
      </c>
      <c r="AE11" s="82"/>
      <c r="AF11" s="83"/>
      <c r="AH11" s="81" t="s">
        <v>42</v>
      </c>
      <c r="AI11" s="82"/>
      <c r="AJ11" s="83"/>
      <c r="AL11" s="81" t="s">
        <v>40</v>
      </c>
      <c r="AM11" s="82"/>
      <c r="AN11" s="83"/>
      <c r="AP11" s="104" t="s">
        <v>55</v>
      </c>
      <c r="AQ11" s="105"/>
      <c r="AR11" s="106"/>
      <c r="AT11" s="89" t="s">
        <v>5</v>
      </c>
      <c r="AU11" s="90"/>
    </row>
    <row r="12" spans="1:47" x14ac:dyDescent="0.25">
      <c r="A12" s="36"/>
      <c r="B12" s="37"/>
      <c r="C12" s="38"/>
      <c r="D12" s="38"/>
      <c r="F12" s="37"/>
      <c r="G12" s="38"/>
      <c r="H12" s="38"/>
      <c r="J12" s="37"/>
      <c r="K12" s="38"/>
      <c r="L12" s="53"/>
      <c r="X12" s="54"/>
      <c r="Z12" s="84">
        <f>V3*Y15</f>
        <v>3.2400000000000007</v>
      </c>
      <c r="AA12" s="85"/>
      <c r="AB12" s="1" t="s">
        <v>39</v>
      </c>
      <c r="AD12" s="84">
        <f>Z12*AC15</f>
        <v>1.6200000000000003</v>
      </c>
      <c r="AE12" s="85"/>
      <c r="AF12" s="1" t="s">
        <v>35</v>
      </c>
      <c r="AH12" s="84">
        <f>AD12*AG15</f>
        <v>0.4860000000000001</v>
      </c>
      <c r="AI12" s="85"/>
      <c r="AJ12" s="1" t="s">
        <v>33</v>
      </c>
      <c r="AL12" s="84">
        <f>AH12*AK15</f>
        <v>0.24300000000000005</v>
      </c>
      <c r="AM12" s="85"/>
      <c r="AN12" s="1" t="s">
        <v>53</v>
      </c>
      <c r="AP12" s="84">
        <f>AL12*AO15</f>
        <v>0.21870000000000006</v>
      </c>
      <c r="AQ12" s="85"/>
      <c r="AR12" s="28" t="s">
        <v>9</v>
      </c>
      <c r="AT12" s="2"/>
      <c r="AU12" s="4" t="s">
        <v>10</v>
      </c>
    </row>
    <row r="13" spans="1:47" x14ac:dyDescent="0.25">
      <c r="A13" s="36"/>
      <c r="B13" s="37"/>
      <c r="C13" s="38"/>
      <c r="D13" s="38"/>
      <c r="F13" s="37"/>
      <c r="G13" s="38"/>
      <c r="H13" s="38"/>
      <c r="J13" s="37"/>
      <c r="K13" s="38"/>
      <c r="L13" s="53"/>
      <c r="X13" s="54"/>
      <c r="Z13" s="5"/>
      <c r="AA13" s="3" t="s">
        <v>10</v>
      </c>
      <c r="AB13" s="4" t="s">
        <v>11</v>
      </c>
      <c r="AD13" s="5"/>
      <c r="AE13" s="3" t="s">
        <v>10</v>
      </c>
      <c r="AF13" s="4" t="s">
        <v>11</v>
      </c>
      <c r="AH13" s="5"/>
      <c r="AI13" s="3" t="s">
        <v>10</v>
      </c>
      <c r="AJ13" s="4" t="s">
        <v>11</v>
      </c>
      <c r="AL13" s="5"/>
      <c r="AM13" s="3" t="s">
        <v>10</v>
      </c>
      <c r="AN13" s="4" t="s">
        <v>11</v>
      </c>
      <c r="AO13" s="72"/>
      <c r="AP13" s="5"/>
      <c r="AQ13" s="3" t="s">
        <v>10</v>
      </c>
      <c r="AR13" s="4" t="s">
        <v>11</v>
      </c>
      <c r="AT13" s="30" t="s">
        <v>12</v>
      </c>
      <c r="AU13" s="62">
        <f>AB14+AF14+AJ14+AN14+AR14</f>
        <v>1333.5840000000003</v>
      </c>
    </row>
    <row r="14" spans="1:47" ht="16.5" thickBot="1" x14ac:dyDescent="0.35">
      <c r="A14" s="36"/>
      <c r="B14" s="37"/>
      <c r="C14" s="38"/>
      <c r="D14" s="38"/>
      <c r="F14" s="37"/>
      <c r="G14" s="38"/>
      <c r="H14" s="38"/>
      <c r="J14" s="37"/>
      <c r="K14" s="38"/>
      <c r="L14" s="53"/>
      <c r="X14" s="54"/>
      <c r="Y14" s="72" t="s">
        <v>13</v>
      </c>
      <c r="Z14" s="9" t="s">
        <v>12</v>
      </c>
      <c r="AA14" s="74">
        <v>180</v>
      </c>
      <c r="AB14" s="24">
        <f>Z12*AA14</f>
        <v>583.20000000000016</v>
      </c>
      <c r="AC14" s="72" t="s">
        <v>13</v>
      </c>
      <c r="AD14" s="9" t="s">
        <v>12</v>
      </c>
      <c r="AE14" s="74">
        <v>300</v>
      </c>
      <c r="AF14" s="24">
        <f>AD12*AE14</f>
        <v>486.00000000000011</v>
      </c>
      <c r="AG14" s="72" t="s">
        <v>13</v>
      </c>
      <c r="AH14" s="9" t="s">
        <v>12</v>
      </c>
      <c r="AI14" s="74">
        <v>400</v>
      </c>
      <c r="AJ14" s="24">
        <f>AH12*AI14</f>
        <v>194.40000000000003</v>
      </c>
      <c r="AK14" s="72" t="s">
        <v>13</v>
      </c>
      <c r="AL14" s="9" t="s">
        <v>12</v>
      </c>
      <c r="AM14" s="74">
        <v>180</v>
      </c>
      <c r="AN14" s="24">
        <f>AL12*AM14</f>
        <v>43.740000000000009</v>
      </c>
      <c r="AO14" s="72" t="s">
        <v>13</v>
      </c>
      <c r="AP14" s="9" t="s">
        <v>12</v>
      </c>
      <c r="AQ14" s="74">
        <v>120</v>
      </c>
      <c r="AR14" s="24">
        <f>AP12*AQ14</f>
        <v>26.244000000000007</v>
      </c>
      <c r="AT14" s="31" t="s">
        <v>14</v>
      </c>
      <c r="AU14" s="58">
        <f>AB15+AF15+AJ15+AN15+AR15</f>
        <v>151.67250000000001</v>
      </c>
    </row>
    <row r="15" spans="1:47" ht="16.5" thickBot="1" x14ac:dyDescent="0.35">
      <c r="A15" s="36"/>
      <c r="B15" s="37"/>
      <c r="C15" s="38"/>
      <c r="D15" s="38"/>
      <c r="F15" s="37"/>
      <c r="G15" s="38"/>
      <c r="H15" s="38"/>
      <c r="J15" s="37"/>
      <c r="K15" s="38"/>
      <c r="L15" s="53"/>
      <c r="X15" s="54"/>
      <c r="Y15" s="73">
        <v>0.05</v>
      </c>
      <c r="Z15" s="12" t="s">
        <v>14</v>
      </c>
      <c r="AA15" s="16">
        <v>10</v>
      </c>
      <c r="AB15" s="14">
        <f>Z12*AA15</f>
        <v>32.400000000000006</v>
      </c>
      <c r="AC15" s="73">
        <v>0.5</v>
      </c>
      <c r="AD15" s="12" t="s">
        <v>14</v>
      </c>
      <c r="AE15" s="16">
        <v>50</v>
      </c>
      <c r="AF15" s="14">
        <f>AD12*AE15</f>
        <v>81.000000000000014</v>
      </c>
      <c r="AG15" s="73">
        <v>0.3</v>
      </c>
      <c r="AH15" s="12" t="s">
        <v>14</v>
      </c>
      <c r="AI15" s="16">
        <v>20</v>
      </c>
      <c r="AJ15" s="14">
        <f>AH12*AI15</f>
        <v>9.7200000000000024</v>
      </c>
      <c r="AK15" s="73">
        <v>0.5</v>
      </c>
      <c r="AL15" s="12" t="s">
        <v>14</v>
      </c>
      <c r="AM15" s="16">
        <v>50</v>
      </c>
      <c r="AN15" s="14">
        <f>AL12*AM15</f>
        <v>12.150000000000002</v>
      </c>
      <c r="AO15" s="73">
        <v>0.9</v>
      </c>
      <c r="AP15" s="12" t="s">
        <v>14</v>
      </c>
      <c r="AQ15" s="16">
        <v>75</v>
      </c>
      <c r="AR15" s="14">
        <f>AP12*AQ15</f>
        <v>16.402500000000003</v>
      </c>
      <c r="AT15" s="32" t="s">
        <v>14</v>
      </c>
      <c r="AU15" s="59">
        <f>AB16+AF16+AJ16+AN16+AR16</f>
        <v>1749.6000000000006</v>
      </c>
    </row>
    <row r="16" spans="1:47" ht="15.75" x14ac:dyDescent="0.3">
      <c r="A16" s="36"/>
      <c r="B16" s="37"/>
      <c r="C16" s="38"/>
      <c r="D16" s="38"/>
      <c r="F16" s="37"/>
      <c r="G16" s="38"/>
      <c r="H16" s="38"/>
      <c r="J16" s="37"/>
      <c r="K16" s="38"/>
      <c r="L16" s="53"/>
      <c r="Z16" s="17" t="s">
        <v>14</v>
      </c>
      <c r="AA16" s="16">
        <v>0</v>
      </c>
      <c r="AB16" s="48">
        <f>Z12*AA16</f>
        <v>0</v>
      </c>
      <c r="AD16" s="17" t="s">
        <v>14</v>
      </c>
      <c r="AE16" s="16">
        <v>0</v>
      </c>
      <c r="AF16" s="48">
        <f>AD12*AE16</f>
        <v>0</v>
      </c>
      <c r="AH16" s="17" t="s">
        <v>14</v>
      </c>
      <c r="AI16" s="16">
        <v>0</v>
      </c>
      <c r="AJ16" s="48">
        <f>AH12*AI16</f>
        <v>0</v>
      </c>
      <c r="AL16" s="17" t="s">
        <v>14</v>
      </c>
      <c r="AM16" s="16">
        <v>0</v>
      </c>
      <c r="AN16" s="48">
        <f>AL12*AM16</f>
        <v>0</v>
      </c>
      <c r="AP16" s="17" t="s">
        <v>14</v>
      </c>
      <c r="AQ16" s="109">
        <v>8000</v>
      </c>
      <c r="AR16" s="48">
        <f>AP12*AQ16</f>
        <v>1749.6000000000006</v>
      </c>
      <c r="AT16" s="33" t="s">
        <v>14</v>
      </c>
      <c r="AU16" s="60">
        <f>AU15-AU14</f>
        <v>1597.9275000000007</v>
      </c>
    </row>
    <row r="17" spans="1:47" ht="15.75" x14ac:dyDescent="0.3">
      <c r="A17" s="36"/>
      <c r="B17" s="37"/>
      <c r="C17" s="38"/>
      <c r="D17" s="38"/>
      <c r="F17" s="37"/>
      <c r="G17" s="38"/>
      <c r="H17" s="38"/>
      <c r="J17" s="37"/>
      <c r="K17" s="38"/>
      <c r="L17" s="53"/>
      <c r="Z17" s="19" t="s">
        <v>14</v>
      </c>
      <c r="AA17" s="22">
        <f>AA16-AA15</f>
        <v>-10</v>
      </c>
      <c r="AB17" s="21">
        <f>AB16-AB15</f>
        <v>-32.400000000000006</v>
      </c>
      <c r="AD17" s="19" t="s">
        <v>14</v>
      </c>
      <c r="AE17" s="22">
        <f>AE16-AE15</f>
        <v>-50</v>
      </c>
      <c r="AF17" s="21">
        <f>AF16-AF15</f>
        <v>-81.000000000000014</v>
      </c>
      <c r="AH17" s="19" t="s">
        <v>14</v>
      </c>
      <c r="AI17" s="22">
        <f>AI16-AI15</f>
        <v>-20</v>
      </c>
      <c r="AJ17" s="21">
        <f>AJ16-AJ15</f>
        <v>-9.7200000000000024</v>
      </c>
      <c r="AL17" s="19" t="s">
        <v>14</v>
      </c>
      <c r="AM17" s="22">
        <f>AM16-AM15</f>
        <v>-50</v>
      </c>
      <c r="AN17" s="21">
        <f>AN16-AN15</f>
        <v>-12.150000000000002</v>
      </c>
      <c r="AP17" s="19" t="s">
        <v>14</v>
      </c>
      <c r="AQ17" s="22">
        <f>AQ16-AQ15</f>
        <v>7925</v>
      </c>
      <c r="AR17" s="21">
        <f>AR16-AR15</f>
        <v>1733.1975000000007</v>
      </c>
      <c r="AT17" s="34" t="s">
        <v>15</v>
      </c>
      <c r="AU17" s="59">
        <f>(AU15-AU14)/(AU13/60)</f>
        <v>71.893221574344039</v>
      </c>
    </row>
    <row r="18" spans="1:47" ht="15.75" thickBot="1" x14ac:dyDescent="0.3">
      <c r="A18" s="36"/>
      <c r="B18" s="37"/>
      <c r="C18" s="38"/>
      <c r="D18" s="38"/>
      <c r="F18" s="37"/>
      <c r="G18" s="38"/>
      <c r="H18" s="38"/>
      <c r="J18" s="37"/>
      <c r="K18" s="38"/>
      <c r="L18" s="53"/>
      <c r="Z18" s="23" t="s">
        <v>15</v>
      </c>
      <c r="AA18" s="50">
        <f>AA17/(AA14/60)</f>
        <v>-3.3333333333333335</v>
      </c>
      <c r="AB18" s="49">
        <f>AB17/(AB14/60)</f>
        <v>-3.333333333333333</v>
      </c>
      <c r="AD18" s="23" t="s">
        <v>15</v>
      </c>
      <c r="AE18" s="50">
        <f>AE17/(AE14/60)</f>
        <v>-10</v>
      </c>
      <c r="AF18" s="49">
        <f>AF17/(AF14/60)</f>
        <v>-10</v>
      </c>
      <c r="AH18" s="23" t="s">
        <v>15</v>
      </c>
      <c r="AI18" s="50">
        <f>AI17/(AI14/60)</f>
        <v>-3</v>
      </c>
      <c r="AJ18" s="49">
        <f>AJ17/(AJ14/60)</f>
        <v>-3</v>
      </c>
      <c r="AL18" s="23" t="s">
        <v>15</v>
      </c>
      <c r="AM18" s="50">
        <f>AM17/(AM14/60)</f>
        <v>-16.666666666666668</v>
      </c>
      <c r="AN18" s="49">
        <f>AN17/(AN14/60)</f>
        <v>-16.666666666666664</v>
      </c>
      <c r="AP18" s="23" t="s">
        <v>15</v>
      </c>
      <c r="AQ18" s="50">
        <f>AQ17/(AQ14/60)</f>
        <v>3962.5</v>
      </c>
      <c r="AR18" s="49">
        <f>AR17/(AR14/60)</f>
        <v>3962.5000000000005</v>
      </c>
      <c r="AT18" s="35" t="s">
        <v>16</v>
      </c>
      <c r="AU18" s="61">
        <f>AU16/AU14</f>
        <v>10.535380507343127</v>
      </c>
    </row>
    <row r="19" spans="1:47" ht="15.75" thickBot="1" x14ac:dyDescent="0.3">
      <c r="L19" s="54"/>
    </row>
    <row r="20" spans="1:47" x14ac:dyDescent="0.25">
      <c r="L20" s="54"/>
      <c r="R20" s="86" t="s">
        <v>26</v>
      </c>
      <c r="S20" s="87"/>
      <c r="T20" s="88"/>
      <c r="V20" s="81" t="s">
        <v>27</v>
      </c>
      <c r="W20" s="82"/>
      <c r="X20" s="83"/>
      <c r="Z20" s="81" t="s">
        <v>28</v>
      </c>
      <c r="AA20" s="82"/>
      <c r="AB20" s="83"/>
      <c r="AD20" s="81" t="s">
        <v>29</v>
      </c>
      <c r="AE20" s="82"/>
      <c r="AF20" s="83"/>
      <c r="AL20" s="81" t="s">
        <v>19</v>
      </c>
      <c r="AM20" s="82"/>
      <c r="AN20" s="83"/>
      <c r="AP20" s="86" t="s">
        <v>30</v>
      </c>
      <c r="AQ20" s="87"/>
      <c r="AR20" s="88"/>
      <c r="AT20" s="89" t="s">
        <v>5</v>
      </c>
      <c r="AU20" s="90"/>
    </row>
    <row r="21" spans="1:47" x14ac:dyDescent="0.25">
      <c r="L21" s="54"/>
      <c r="R21" s="84">
        <f>J3*M24</f>
        <v>0</v>
      </c>
      <c r="S21" s="85"/>
      <c r="T21" s="28" t="s">
        <v>54</v>
      </c>
      <c r="V21" s="84">
        <f>R21*U24</f>
        <v>0</v>
      </c>
      <c r="W21" s="85"/>
      <c r="X21" s="1" t="s">
        <v>31</v>
      </c>
      <c r="Z21" s="84">
        <f>V21*Y24</f>
        <v>0</v>
      </c>
      <c r="AA21" s="85"/>
      <c r="AB21" s="1" t="s">
        <v>32</v>
      </c>
      <c r="AD21" s="84">
        <f>Z21*AC24</f>
        <v>0</v>
      </c>
      <c r="AE21" s="85"/>
      <c r="AF21" s="1" t="s">
        <v>33</v>
      </c>
      <c r="AL21" s="84">
        <f>AD21*AG24</f>
        <v>0</v>
      </c>
      <c r="AM21" s="85"/>
      <c r="AN21" s="1" t="s">
        <v>33</v>
      </c>
      <c r="AP21" s="84">
        <f>AL21*AO24</f>
        <v>0</v>
      </c>
      <c r="AQ21" s="85"/>
      <c r="AR21" s="28" t="s">
        <v>9</v>
      </c>
      <c r="AT21" s="2"/>
      <c r="AU21" s="4" t="s">
        <v>10</v>
      </c>
    </row>
    <row r="22" spans="1:47" x14ac:dyDescent="0.25">
      <c r="L22" s="54"/>
      <c r="Q22" s="72"/>
      <c r="R22" s="5"/>
      <c r="S22" s="3" t="s">
        <v>10</v>
      </c>
      <c r="T22" s="4" t="s">
        <v>11</v>
      </c>
      <c r="V22" s="5"/>
      <c r="W22" s="3" t="s">
        <v>10</v>
      </c>
      <c r="X22" s="4" t="s">
        <v>11</v>
      </c>
      <c r="Z22" s="5"/>
      <c r="AA22" s="3" t="s">
        <v>10</v>
      </c>
      <c r="AB22" s="4" t="s">
        <v>11</v>
      </c>
      <c r="AD22" s="5"/>
      <c r="AE22" s="3" t="s">
        <v>10</v>
      </c>
      <c r="AF22" s="4" t="s">
        <v>11</v>
      </c>
      <c r="AL22" s="5"/>
      <c r="AM22" s="3" t="s">
        <v>10</v>
      </c>
      <c r="AN22" s="4" t="s">
        <v>11</v>
      </c>
      <c r="AO22" s="72"/>
      <c r="AP22" s="5"/>
      <c r="AQ22" s="3" t="s">
        <v>10</v>
      </c>
      <c r="AR22" s="4" t="s">
        <v>11</v>
      </c>
      <c r="AT22" s="30" t="s">
        <v>12</v>
      </c>
      <c r="AU22" s="62">
        <f>T23+X23+AB23+AF23+AN23+AR23</f>
        <v>0</v>
      </c>
    </row>
    <row r="23" spans="1:47" ht="16.5" thickBot="1" x14ac:dyDescent="0.35">
      <c r="L23" s="54"/>
      <c r="M23" s="98" t="s">
        <v>13</v>
      </c>
      <c r="N23" s="98"/>
      <c r="O23" s="98"/>
      <c r="P23" s="98"/>
      <c r="Q23" s="99"/>
      <c r="R23" s="9" t="s">
        <v>12</v>
      </c>
      <c r="S23" s="74">
        <v>600</v>
      </c>
      <c r="T23" s="24">
        <f>R21*S23</f>
        <v>0</v>
      </c>
      <c r="U23" s="72" t="s">
        <v>13</v>
      </c>
      <c r="V23" s="9" t="s">
        <v>12</v>
      </c>
      <c r="W23" s="74">
        <v>600</v>
      </c>
      <c r="X23" s="24">
        <f>V21*W23</f>
        <v>0</v>
      </c>
      <c r="Y23" s="72" t="s">
        <v>13</v>
      </c>
      <c r="Z23" s="9" t="s">
        <v>12</v>
      </c>
      <c r="AA23" s="74">
        <v>180</v>
      </c>
      <c r="AB23" s="24">
        <f>Z21*AA23</f>
        <v>0</v>
      </c>
      <c r="AC23" s="72" t="s">
        <v>13</v>
      </c>
      <c r="AD23" s="9" t="s">
        <v>12</v>
      </c>
      <c r="AE23" s="74">
        <v>300</v>
      </c>
      <c r="AF23" s="24">
        <f>AD21*AE23</f>
        <v>0</v>
      </c>
      <c r="AG23" s="101" t="s">
        <v>13</v>
      </c>
      <c r="AH23" s="102"/>
      <c r="AI23" s="102"/>
      <c r="AJ23" s="102"/>
      <c r="AK23" s="103"/>
      <c r="AL23" s="9" t="s">
        <v>12</v>
      </c>
      <c r="AM23" s="74">
        <v>180</v>
      </c>
      <c r="AN23" s="24">
        <f>AL21*AM23</f>
        <v>0</v>
      </c>
      <c r="AO23" s="72" t="s">
        <v>13</v>
      </c>
      <c r="AP23" s="9" t="s">
        <v>12</v>
      </c>
      <c r="AQ23" s="74">
        <v>120</v>
      </c>
      <c r="AR23" s="24">
        <f>AP21*AQ23</f>
        <v>0</v>
      </c>
      <c r="AT23" s="31" t="s">
        <v>14</v>
      </c>
      <c r="AU23" s="58">
        <f>T24+X24+AB24+AF24+AN24+AR24</f>
        <v>0</v>
      </c>
    </row>
    <row r="24" spans="1:47" ht="16.5" thickBot="1" x14ac:dyDescent="0.35">
      <c r="L24" s="54"/>
      <c r="M24" s="96">
        <v>0</v>
      </c>
      <c r="N24" s="96"/>
      <c r="O24" s="96"/>
      <c r="P24" s="96"/>
      <c r="Q24" s="97"/>
      <c r="R24" s="12" t="s">
        <v>14</v>
      </c>
      <c r="S24" s="16">
        <v>300</v>
      </c>
      <c r="T24" s="14">
        <f>R21*S24</f>
        <v>0</v>
      </c>
      <c r="U24" s="108">
        <v>0.95</v>
      </c>
      <c r="V24" s="12" t="s">
        <v>14</v>
      </c>
      <c r="W24" s="16">
        <v>300</v>
      </c>
      <c r="X24" s="14">
        <f>V21*W24</f>
        <v>0</v>
      </c>
      <c r="Y24" s="73">
        <v>2</v>
      </c>
      <c r="Z24" s="12" t="s">
        <v>14</v>
      </c>
      <c r="AA24" s="16">
        <v>10</v>
      </c>
      <c r="AB24" s="14">
        <f>Z21*AA24</f>
        <v>0</v>
      </c>
      <c r="AC24" s="73">
        <v>0.5</v>
      </c>
      <c r="AD24" s="12" t="s">
        <v>14</v>
      </c>
      <c r="AE24" s="16">
        <v>50</v>
      </c>
      <c r="AF24" s="14">
        <f>AD21*AE24</f>
        <v>0</v>
      </c>
      <c r="AG24" s="100">
        <v>0.85</v>
      </c>
      <c r="AH24" s="96"/>
      <c r="AI24" s="96"/>
      <c r="AJ24" s="96"/>
      <c r="AK24" s="97"/>
      <c r="AL24" s="12" t="s">
        <v>14</v>
      </c>
      <c r="AM24" s="16">
        <v>50</v>
      </c>
      <c r="AN24" s="14">
        <f>AL21*AM24</f>
        <v>0</v>
      </c>
      <c r="AO24" s="73">
        <v>0.9</v>
      </c>
      <c r="AP24" s="12" t="s">
        <v>14</v>
      </c>
      <c r="AQ24" s="16">
        <v>75</v>
      </c>
      <c r="AR24" s="14">
        <f>AP21*AQ24</f>
        <v>0</v>
      </c>
      <c r="AT24" s="32" t="s">
        <v>14</v>
      </c>
      <c r="AU24" s="59">
        <f>T25+X25+AB25+AF25+AN25+AR25</f>
        <v>0</v>
      </c>
    </row>
    <row r="25" spans="1:47" ht="15.75" x14ac:dyDescent="0.3">
      <c r="L25" s="54"/>
      <c r="R25" s="17" t="s">
        <v>14</v>
      </c>
      <c r="S25" s="64">
        <v>0</v>
      </c>
      <c r="T25" s="48">
        <f>R21*S25</f>
        <v>0</v>
      </c>
      <c r="V25" s="17" t="s">
        <v>14</v>
      </c>
      <c r="W25" s="16">
        <v>0</v>
      </c>
      <c r="X25" s="48">
        <f>V21*W25</f>
        <v>0</v>
      </c>
      <c r="Y25" s="51"/>
      <c r="Z25" s="17" t="s">
        <v>14</v>
      </c>
      <c r="AA25" s="16">
        <v>0</v>
      </c>
      <c r="AB25" s="48">
        <f>Z21*AA25</f>
        <v>0</v>
      </c>
      <c r="AD25" s="17" t="s">
        <v>14</v>
      </c>
      <c r="AE25" s="16">
        <v>0</v>
      </c>
      <c r="AF25" s="48">
        <f>AD21*AE25</f>
        <v>0</v>
      </c>
      <c r="AL25" s="17" t="s">
        <v>14</v>
      </c>
      <c r="AM25" s="16">
        <v>0</v>
      </c>
      <c r="AN25" s="48">
        <f>AL21*AM25</f>
        <v>0</v>
      </c>
      <c r="AP25" s="17" t="s">
        <v>14</v>
      </c>
      <c r="AQ25" s="64">
        <v>8000</v>
      </c>
      <c r="AR25" s="48">
        <f>AP21*AQ25</f>
        <v>0</v>
      </c>
      <c r="AT25" s="33" t="s">
        <v>14</v>
      </c>
      <c r="AU25" s="60">
        <f>AU24-AU23</f>
        <v>0</v>
      </c>
    </row>
    <row r="26" spans="1:47" ht="15.75" x14ac:dyDescent="0.3">
      <c r="L26" s="54"/>
      <c r="R26" s="19" t="s">
        <v>14</v>
      </c>
      <c r="S26" s="22">
        <f>S25-S24</f>
        <v>-300</v>
      </c>
      <c r="T26" s="21">
        <f>T25-T24</f>
        <v>0</v>
      </c>
      <c r="V26" s="19" t="s">
        <v>14</v>
      </c>
      <c r="W26" s="22">
        <f>W25-W24</f>
        <v>-300</v>
      </c>
      <c r="X26" s="21">
        <f>X25-X24</f>
        <v>0</v>
      </c>
      <c r="Y26" s="39"/>
      <c r="Z26" s="19" t="s">
        <v>14</v>
      </c>
      <c r="AA26" s="22">
        <f>AA25-AA24</f>
        <v>-10</v>
      </c>
      <c r="AB26" s="21">
        <f>AB25-AB24</f>
        <v>0</v>
      </c>
      <c r="AD26" s="19" t="s">
        <v>14</v>
      </c>
      <c r="AE26" s="22">
        <f>AE25-AE24</f>
        <v>-50</v>
      </c>
      <c r="AF26" s="21">
        <f>AF25-AF24</f>
        <v>0</v>
      </c>
      <c r="AL26" s="19" t="s">
        <v>14</v>
      </c>
      <c r="AM26" s="22">
        <f>AM25-AM24</f>
        <v>-50</v>
      </c>
      <c r="AN26" s="21">
        <f>AN25-AN24</f>
        <v>0</v>
      </c>
      <c r="AP26" s="19" t="s">
        <v>14</v>
      </c>
      <c r="AQ26" s="22">
        <f>AQ25-AQ24</f>
        <v>7925</v>
      </c>
      <c r="AR26" s="21">
        <f>AR25-AR24</f>
        <v>0</v>
      </c>
      <c r="AT26" s="34" t="s">
        <v>15</v>
      </c>
      <c r="AU26" s="59" t="e">
        <f>(AU24-AU23)/(AU22/60)</f>
        <v>#DIV/0!</v>
      </c>
    </row>
    <row r="27" spans="1:47" ht="15.75" thickBot="1" x14ac:dyDescent="0.3">
      <c r="L27" s="54"/>
      <c r="R27" s="23" t="s">
        <v>15</v>
      </c>
      <c r="S27" s="50">
        <f>S26/(S23/60)</f>
        <v>-30</v>
      </c>
      <c r="T27" s="49" t="e">
        <f>T26/(T23/60)</f>
        <v>#DIV/0!</v>
      </c>
      <c r="V27" s="23" t="s">
        <v>15</v>
      </c>
      <c r="W27" s="50">
        <f>W26/(W23/60)</f>
        <v>-30</v>
      </c>
      <c r="X27" s="49" t="e">
        <f>X26/(X23/60)</f>
        <v>#DIV/0!</v>
      </c>
      <c r="Y27" s="39"/>
      <c r="Z27" s="23" t="s">
        <v>15</v>
      </c>
      <c r="AA27" s="50">
        <f>AA26/(AA23/60)</f>
        <v>-3.3333333333333335</v>
      </c>
      <c r="AB27" s="49" t="e">
        <f>AB26/(AB23/60)</f>
        <v>#DIV/0!</v>
      </c>
      <c r="AD27" s="23" t="s">
        <v>15</v>
      </c>
      <c r="AE27" s="50">
        <f>AE26/AE23</f>
        <v>-0.16666666666666666</v>
      </c>
      <c r="AF27" s="49" t="e">
        <f>AF26/AF23</f>
        <v>#DIV/0!</v>
      </c>
      <c r="AL27" s="23" t="s">
        <v>15</v>
      </c>
      <c r="AM27" s="50">
        <f>AM26/(AM23/60)</f>
        <v>-16.666666666666668</v>
      </c>
      <c r="AN27" s="49" t="e">
        <f>AN26/(AN23/60)</f>
        <v>#DIV/0!</v>
      </c>
      <c r="AP27" s="23" t="s">
        <v>15</v>
      </c>
      <c r="AQ27" s="50">
        <f>AQ26/(AQ23/60)</f>
        <v>3962.5</v>
      </c>
      <c r="AR27" s="49" t="e">
        <f>AR26/(AR23/60)</f>
        <v>#DIV/0!</v>
      </c>
      <c r="AT27" s="35" t="s">
        <v>16</v>
      </c>
      <c r="AU27" s="61" t="e">
        <f>AU25/AU23</f>
        <v>#DIV/0!</v>
      </c>
    </row>
    <row r="28" spans="1:47" ht="15.75" thickBot="1" x14ac:dyDescent="0.3">
      <c r="L28" s="54"/>
      <c r="R28" s="37"/>
      <c r="S28" s="38"/>
      <c r="T28" s="38"/>
      <c r="V28" s="37"/>
      <c r="W28" s="38"/>
      <c r="X28" s="52"/>
      <c r="Y28" s="39"/>
      <c r="Z28" s="37"/>
      <c r="AA28" s="40"/>
      <c r="AB28" s="38"/>
      <c r="AD28" s="37"/>
      <c r="AE28" s="38"/>
      <c r="AF28" s="38"/>
      <c r="AL28" s="37"/>
      <c r="AM28" s="38"/>
      <c r="AN28" s="38"/>
      <c r="AP28" s="37"/>
      <c r="AQ28" s="38"/>
      <c r="AR28" s="38"/>
      <c r="AT28" s="41"/>
      <c r="AU28" s="42"/>
    </row>
    <row r="29" spans="1:47" x14ac:dyDescent="0.25">
      <c r="L29" s="54"/>
      <c r="R29" s="37"/>
      <c r="S29" s="38"/>
      <c r="T29" s="38"/>
      <c r="V29" s="37"/>
      <c r="W29" s="38"/>
      <c r="X29" s="53"/>
      <c r="Y29" s="39"/>
      <c r="Z29" s="81" t="s">
        <v>43</v>
      </c>
      <c r="AA29" s="82"/>
      <c r="AB29" s="83"/>
      <c r="AD29" s="81" t="s">
        <v>45</v>
      </c>
      <c r="AE29" s="82"/>
      <c r="AF29" s="83"/>
      <c r="AH29" s="81" t="s">
        <v>42</v>
      </c>
      <c r="AI29" s="82"/>
      <c r="AJ29" s="83"/>
      <c r="AL29" s="81" t="s">
        <v>40</v>
      </c>
      <c r="AM29" s="82"/>
      <c r="AN29" s="83"/>
      <c r="AP29" s="104" t="s">
        <v>46</v>
      </c>
      <c r="AQ29" s="105"/>
      <c r="AR29" s="106"/>
      <c r="AT29" s="89" t="s">
        <v>5</v>
      </c>
      <c r="AU29" s="90"/>
    </row>
    <row r="30" spans="1:47" x14ac:dyDescent="0.25">
      <c r="L30" s="54"/>
      <c r="R30" s="37"/>
      <c r="S30" s="38"/>
      <c r="T30" s="38"/>
      <c r="V30" s="37"/>
      <c r="W30" s="38"/>
      <c r="X30" s="53"/>
      <c r="Y30" s="39"/>
      <c r="Z30" s="84">
        <f>V21*Y33</f>
        <v>0</v>
      </c>
      <c r="AA30" s="85"/>
      <c r="AB30" s="1" t="s">
        <v>44</v>
      </c>
      <c r="AD30" s="84">
        <f>Z30*AC33</f>
        <v>0</v>
      </c>
      <c r="AE30" s="85"/>
      <c r="AF30" s="1" t="s">
        <v>35</v>
      </c>
      <c r="AH30" s="84">
        <f>AD30*AG33</f>
        <v>0</v>
      </c>
      <c r="AI30" s="85"/>
      <c r="AJ30" s="1" t="s">
        <v>33</v>
      </c>
      <c r="AL30" s="84">
        <f>AH30*AK33</f>
        <v>0</v>
      </c>
      <c r="AM30" s="85"/>
      <c r="AN30" s="1" t="s">
        <v>53</v>
      </c>
      <c r="AP30" s="84">
        <f>AL30*AO33</f>
        <v>0</v>
      </c>
      <c r="AQ30" s="85"/>
      <c r="AR30" s="28" t="s">
        <v>9</v>
      </c>
      <c r="AT30" s="2"/>
      <c r="AU30" s="4" t="s">
        <v>10</v>
      </c>
    </row>
    <row r="31" spans="1:47" x14ac:dyDescent="0.25">
      <c r="L31" s="54"/>
      <c r="R31" s="37"/>
      <c r="S31" s="38"/>
      <c r="T31" s="38"/>
      <c r="V31" s="37"/>
      <c r="W31" s="38"/>
      <c r="X31" s="53"/>
      <c r="Y31" s="39"/>
      <c r="Z31" s="5"/>
      <c r="AA31" s="3" t="s">
        <v>10</v>
      </c>
      <c r="AB31" s="4" t="s">
        <v>11</v>
      </c>
      <c r="AD31" s="5"/>
      <c r="AE31" s="3" t="s">
        <v>10</v>
      </c>
      <c r="AF31" s="4" t="s">
        <v>11</v>
      </c>
      <c r="AH31" s="5"/>
      <c r="AI31" s="3" t="s">
        <v>10</v>
      </c>
      <c r="AJ31" s="4" t="s">
        <v>11</v>
      </c>
      <c r="AL31" s="5"/>
      <c r="AM31" s="3" t="s">
        <v>10</v>
      </c>
      <c r="AN31" s="4" t="s">
        <v>11</v>
      </c>
      <c r="AO31" s="72"/>
      <c r="AP31" s="5"/>
      <c r="AQ31" s="3" t="s">
        <v>10</v>
      </c>
      <c r="AR31" s="4" t="s">
        <v>11</v>
      </c>
      <c r="AT31" s="30" t="s">
        <v>12</v>
      </c>
      <c r="AU31" s="62">
        <f>AB32+AF32+AJ32+AN32+AR32</f>
        <v>0</v>
      </c>
    </row>
    <row r="32" spans="1:47" ht="16.5" thickBot="1" x14ac:dyDescent="0.35">
      <c r="L32" s="54"/>
      <c r="R32" s="37"/>
      <c r="S32" s="38"/>
      <c r="T32" s="38"/>
      <c r="V32" s="37"/>
      <c r="W32" s="38"/>
      <c r="X32" s="53"/>
      <c r="Y32" s="72" t="s">
        <v>13</v>
      </c>
      <c r="Z32" s="9" t="s">
        <v>12</v>
      </c>
      <c r="AA32" s="74">
        <v>180</v>
      </c>
      <c r="AB32" s="24">
        <f>Z30*AA32</f>
        <v>0</v>
      </c>
      <c r="AC32" s="72" t="s">
        <v>13</v>
      </c>
      <c r="AD32" s="9" t="s">
        <v>12</v>
      </c>
      <c r="AE32" s="74">
        <v>300</v>
      </c>
      <c r="AF32" s="24">
        <f>AD30*AE32</f>
        <v>0</v>
      </c>
      <c r="AG32" s="72" t="s">
        <v>13</v>
      </c>
      <c r="AH32" s="9" t="s">
        <v>12</v>
      </c>
      <c r="AI32" s="74">
        <v>400</v>
      </c>
      <c r="AJ32" s="24">
        <f>AH30*AI32</f>
        <v>0</v>
      </c>
      <c r="AK32" s="72" t="s">
        <v>13</v>
      </c>
      <c r="AL32" s="9" t="s">
        <v>12</v>
      </c>
      <c r="AM32" s="74">
        <v>180</v>
      </c>
      <c r="AN32" s="24">
        <f>AL30*AM32</f>
        <v>0</v>
      </c>
      <c r="AO32" s="72" t="s">
        <v>13</v>
      </c>
      <c r="AP32" s="9" t="s">
        <v>12</v>
      </c>
      <c r="AQ32" s="74">
        <v>120</v>
      </c>
      <c r="AR32" s="24">
        <f>AP30*AQ32</f>
        <v>0</v>
      </c>
      <c r="AT32" s="31" t="s">
        <v>14</v>
      </c>
      <c r="AU32" s="58">
        <f>AB33+AF33+AJ33+AN33+AR33</f>
        <v>0</v>
      </c>
    </row>
    <row r="33" spans="12:47" ht="16.5" thickBot="1" x14ac:dyDescent="0.35">
      <c r="L33" s="54"/>
      <c r="R33" s="37"/>
      <c r="S33" s="38"/>
      <c r="T33" s="38"/>
      <c r="V33" s="37"/>
      <c r="W33" s="38"/>
      <c r="X33" s="53"/>
      <c r="Y33" s="73">
        <v>1</v>
      </c>
      <c r="Z33" s="12" t="s">
        <v>14</v>
      </c>
      <c r="AA33" s="16">
        <v>10</v>
      </c>
      <c r="AB33" s="14">
        <f>Z30*AA33</f>
        <v>0</v>
      </c>
      <c r="AC33" s="73">
        <v>0.75</v>
      </c>
      <c r="AD33" s="12" t="s">
        <v>14</v>
      </c>
      <c r="AE33" s="16">
        <v>50</v>
      </c>
      <c r="AF33" s="14">
        <f>AD30*AE33</f>
        <v>0</v>
      </c>
      <c r="AG33" s="73">
        <v>0.75</v>
      </c>
      <c r="AH33" s="12" t="s">
        <v>14</v>
      </c>
      <c r="AI33" s="16">
        <v>20</v>
      </c>
      <c r="AJ33" s="14">
        <f>AH30*AI33</f>
        <v>0</v>
      </c>
      <c r="AK33" s="73">
        <v>0.5</v>
      </c>
      <c r="AL33" s="12" t="s">
        <v>14</v>
      </c>
      <c r="AM33" s="16">
        <v>50</v>
      </c>
      <c r="AN33" s="14">
        <f>AL30*AM33</f>
        <v>0</v>
      </c>
      <c r="AO33" s="73">
        <v>0.9</v>
      </c>
      <c r="AP33" s="12" t="s">
        <v>14</v>
      </c>
      <c r="AQ33" s="16">
        <v>75</v>
      </c>
      <c r="AR33" s="14">
        <f>AP30*AQ33</f>
        <v>0</v>
      </c>
      <c r="AT33" s="32" t="s">
        <v>14</v>
      </c>
      <c r="AU33" s="59">
        <f>AB34+AF34+AJ34+AN34+AR34</f>
        <v>0</v>
      </c>
    </row>
    <row r="34" spans="12:47" ht="15.75" x14ac:dyDescent="0.3">
      <c r="L34" s="54"/>
      <c r="R34" s="37"/>
      <c r="S34" s="38"/>
      <c r="T34" s="38"/>
      <c r="V34" s="37"/>
      <c r="W34" s="38"/>
      <c r="X34" s="38"/>
      <c r="Z34" s="17" t="s">
        <v>14</v>
      </c>
      <c r="AA34" s="16">
        <v>0</v>
      </c>
      <c r="AB34" s="48">
        <f>Z30*AA34</f>
        <v>0</v>
      </c>
      <c r="AD34" s="17" t="s">
        <v>14</v>
      </c>
      <c r="AE34" s="16">
        <v>0</v>
      </c>
      <c r="AF34" s="48">
        <f>AD30*AE34</f>
        <v>0</v>
      </c>
      <c r="AH34" s="17" t="s">
        <v>14</v>
      </c>
      <c r="AI34" s="16">
        <v>0</v>
      </c>
      <c r="AJ34" s="48">
        <f>AH30*AI34</f>
        <v>0</v>
      </c>
      <c r="AL34" s="17" t="s">
        <v>14</v>
      </c>
      <c r="AM34" s="13">
        <v>0</v>
      </c>
      <c r="AN34" s="48">
        <f>AL30*AM34</f>
        <v>0</v>
      </c>
      <c r="AP34" s="17" t="s">
        <v>14</v>
      </c>
      <c r="AQ34" s="64">
        <v>8000</v>
      </c>
      <c r="AR34" s="48">
        <f>AP30*AQ34</f>
        <v>0</v>
      </c>
      <c r="AT34" s="33" t="s">
        <v>14</v>
      </c>
      <c r="AU34" s="60">
        <f>AU33-AU32</f>
        <v>0</v>
      </c>
    </row>
    <row r="35" spans="12:47" ht="15.75" x14ac:dyDescent="0.3">
      <c r="L35" s="54"/>
      <c r="R35" s="37"/>
      <c r="S35" s="38"/>
      <c r="T35" s="38"/>
      <c r="V35" s="37"/>
      <c r="W35" s="38"/>
      <c r="X35" s="38"/>
      <c r="Z35" s="19" t="s">
        <v>14</v>
      </c>
      <c r="AA35" s="22">
        <f>AA34-AA33</f>
        <v>-10</v>
      </c>
      <c r="AB35" s="21">
        <f>AB34-AB33</f>
        <v>0</v>
      </c>
      <c r="AD35" s="19" t="s">
        <v>14</v>
      </c>
      <c r="AE35" s="22">
        <f>AE34-AE33</f>
        <v>-50</v>
      </c>
      <c r="AF35" s="21">
        <f>AF34-AF33</f>
        <v>0</v>
      </c>
      <c r="AH35" s="19" t="s">
        <v>14</v>
      </c>
      <c r="AI35" s="22">
        <f>AI34-AI33</f>
        <v>-20</v>
      </c>
      <c r="AJ35" s="21">
        <f>AJ34-AJ33</f>
        <v>0</v>
      </c>
      <c r="AL35" s="19" t="s">
        <v>14</v>
      </c>
      <c r="AM35" s="22">
        <f>AM34-AM33</f>
        <v>-50</v>
      </c>
      <c r="AN35" s="21">
        <f>AN34-AN33</f>
        <v>0</v>
      </c>
      <c r="AP35" s="19" t="s">
        <v>14</v>
      </c>
      <c r="AQ35" s="22">
        <f>AQ34-AQ33</f>
        <v>7925</v>
      </c>
      <c r="AR35" s="21">
        <f>AR34-AR33</f>
        <v>0</v>
      </c>
      <c r="AT35" s="34" t="s">
        <v>15</v>
      </c>
      <c r="AU35" s="59" t="e">
        <f>(AU33-AU32)/(AU31/60)</f>
        <v>#DIV/0!</v>
      </c>
    </row>
    <row r="36" spans="12:47" ht="15.75" thickBot="1" x14ac:dyDescent="0.3">
      <c r="L36" s="54"/>
      <c r="R36" s="37"/>
      <c r="S36" s="38"/>
      <c r="T36" s="38"/>
      <c r="V36" s="37"/>
      <c r="W36" s="38"/>
      <c r="X36" s="38"/>
      <c r="Z36" s="23" t="s">
        <v>15</v>
      </c>
      <c r="AA36" s="50">
        <f>AA35/(AA32/60)</f>
        <v>-3.3333333333333335</v>
      </c>
      <c r="AB36" s="49" t="e">
        <f>AB35/(AB32/60)</f>
        <v>#DIV/0!</v>
      </c>
      <c r="AD36" s="23" t="s">
        <v>15</v>
      </c>
      <c r="AE36" s="50">
        <f>AE35/(AE32/60)</f>
        <v>-10</v>
      </c>
      <c r="AF36" s="49" t="e">
        <f>AF35/(AF32/60)</f>
        <v>#DIV/0!</v>
      </c>
      <c r="AH36" s="23" t="s">
        <v>15</v>
      </c>
      <c r="AI36" s="50">
        <f>AI35/(AI32/60)</f>
        <v>-3</v>
      </c>
      <c r="AJ36" s="49" t="e">
        <f>AJ35/(AJ32/60)</f>
        <v>#DIV/0!</v>
      </c>
      <c r="AL36" s="23" t="s">
        <v>15</v>
      </c>
      <c r="AM36" s="50">
        <f>AM35/(AM32/60)</f>
        <v>-16.666666666666668</v>
      </c>
      <c r="AN36" s="49" t="e">
        <f>AN35/(AN32/60)</f>
        <v>#DIV/0!</v>
      </c>
      <c r="AP36" s="23" t="s">
        <v>15</v>
      </c>
      <c r="AQ36" s="50">
        <f>AQ35/(AQ32/60)</f>
        <v>3962.5</v>
      </c>
      <c r="AR36" s="49" t="e">
        <f>AR35/(AR32/60)</f>
        <v>#DIV/0!</v>
      </c>
      <c r="AT36" s="35" t="s">
        <v>16</v>
      </c>
      <c r="AU36" s="61" t="e">
        <f>AU34/AU32</f>
        <v>#DIV/0!</v>
      </c>
    </row>
    <row r="37" spans="12:47" ht="15.75" thickBot="1" x14ac:dyDescent="0.3">
      <c r="L37" s="54"/>
    </row>
    <row r="38" spans="12:47" x14ac:dyDescent="0.25">
      <c r="L38" s="54"/>
      <c r="R38" s="86" t="s">
        <v>34</v>
      </c>
      <c r="S38" s="87"/>
      <c r="T38" s="88"/>
      <c r="V38" s="81" t="s">
        <v>37</v>
      </c>
      <c r="W38" s="82"/>
      <c r="X38" s="83"/>
      <c r="Z38" s="81" t="s">
        <v>36</v>
      </c>
      <c r="AA38" s="82"/>
      <c r="AB38" s="83"/>
      <c r="AD38" s="81" t="s">
        <v>29</v>
      </c>
      <c r="AE38" s="82"/>
      <c r="AF38" s="83"/>
      <c r="AL38" s="81" t="s">
        <v>19</v>
      </c>
      <c r="AM38" s="82"/>
      <c r="AN38" s="83"/>
      <c r="AP38" s="86" t="s">
        <v>56</v>
      </c>
      <c r="AQ38" s="87"/>
      <c r="AR38" s="88"/>
      <c r="AT38" s="89" t="s">
        <v>5</v>
      </c>
      <c r="AU38" s="90"/>
    </row>
    <row r="39" spans="12:47" x14ac:dyDescent="0.25">
      <c r="L39" s="54"/>
      <c r="R39" s="84">
        <f>J3*M42</f>
        <v>0</v>
      </c>
      <c r="S39" s="85"/>
      <c r="T39" s="28" t="s">
        <v>57</v>
      </c>
      <c r="V39" s="84">
        <f>R39*U42</f>
        <v>0</v>
      </c>
      <c r="W39" s="85"/>
      <c r="X39" s="1" t="s">
        <v>7</v>
      </c>
      <c r="Z39" s="84">
        <f>V39*Y42</f>
        <v>0</v>
      </c>
      <c r="AA39" s="85"/>
      <c r="AB39" s="1" t="s">
        <v>35</v>
      </c>
      <c r="AD39" s="84">
        <f>Z39*AC42</f>
        <v>0</v>
      </c>
      <c r="AE39" s="85"/>
      <c r="AF39" s="1" t="s">
        <v>33</v>
      </c>
      <c r="AL39" s="84">
        <f>AD39*AG42</f>
        <v>0</v>
      </c>
      <c r="AM39" s="85"/>
      <c r="AN39" s="1" t="s">
        <v>33</v>
      </c>
      <c r="AP39" s="84">
        <f>AL39*AO42</f>
        <v>0</v>
      </c>
      <c r="AQ39" s="85"/>
      <c r="AR39" s="28" t="s">
        <v>9</v>
      </c>
      <c r="AT39" s="2"/>
      <c r="AU39" s="4" t="s">
        <v>10</v>
      </c>
    </row>
    <row r="40" spans="12:47" x14ac:dyDescent="0.25">
      <c r="L40" s="54"/>
      <c r="Q40" s="72"/>
      <c r="R40" s="5"/>
      <c r="S40" s="3" t="s">
        <v>10</v>
      </c>
      <c r="T40" s="4" t="s">
        <v>11</v>
      </c>
      <c r="V40" s="5"/>
      <c r="W40" s="3" t="s">
        <v>10</v>
      </c>
      <c r="X40" s="4" t="s">
        <v>11</v>
      </c>
      <c r="Z40" s="5"/>
      <c r="AA40" s="3" t="s">
        <v>10</v>
      </c>
      <c r="AB40" s="4" t="s">
        <v>11</v>
      </c>
      <c r="AD40" s="5"/>
      <c r="AE40" s="3" t="s">
        <v>10</v>
      </c>
      <c r="AF40" s="4" t="s">
        <v>11</v>
      </c>
      <c r="AL40" s="5"/>
      <c r="AM40" s="3" t="s">
        <v>10</v>
      </c>
      <c r="AN40" s="4" t="s">
        <v>11</v>
      </c>
      <c r="AO40" s="72"/>
      <c r="AP40" s="5"/>
      <c r="AQ40" s="3" t="s">
        <v>10</v>
      </c>
      <c r="AR40" s="4" t="s">
        <v>11</v>
      </c>
      <c r="AT40" s="30" t="s">
        <v>12</v>
      </c>
      <c r="AU40" s="62">
        <f>T41+X41+AB41+AF41+AN41+AR41</f>
        <v>0</v>
      </c>
    </row>
    <row r="41" spans="12:47" ht="16.5" thickBot="1" x14ac:dyDescent="0.35">
      <c r="L41" s="54"/>
      <c r="M41" s="98" t="s">
        <v>13</v>
      </c>
      <c r="N41" s="98"/>
      <c r="O41" s="98"/>
      <c r="P41" s="98"/>
      <c r="Q41" s="99"/>
      <c r="R41" s="9" t="s">
        <v>12</v>
      </c>
      <c r="S41" s="74">
        <v>600</v>
      </c>
      <c r="T41" s="24">
        <f>R39*S41</f>
        <v>0</v>
      </c>
      <c r="U41" s="72" t="s">
        <v>13</v>
      </c>
      <c r="V41" s="9" t="s">
        <v>12</v>
      </c>
      <c r="W41" s="74">
        <v>30</v>
      </c>
      <c r="X41" s="24">
        <f>V39*W41</f>
        <v>0</v>
      </c>
      <c r="Y41" s="72" t="s">
        <v>13</v>
      </c>
      <c r="Z41" s="9" t="s">
        <v>12</v>
      </c>
      <c r="AA41" s="74">
        <v>90</v>
      </c>
      <c r="AB41" s="24">
        <f>Z39*AA41</f>
        <v>0</v>
      </c>
      <c r="AC41" s="72" t="s">
        <v>13</v>
      </c>
      <c r="AD41" s="9" t="s">
        <v>12</v>
      </c>
      <c r="AE41" s="74">
        <v>300</v>
      </c>
      <c r="AF41" s="24">
        <f>AD39*AE41</f>
        <v>0</v>
      </c>
      <c r="AG41" s="101" t="s">
        <v>13</v>
      </c>
      <c r="AH41" s="102"/>
      <c r="AI41" s="102"/>
      <c r="AJ41" s="102"/>
      <c r="AK41" s="103"/>
      <c r="AL41" s="9" t="s">
        <v>12</v>
      </c>
      <c r="AM41" s="74">
        <v>600</v>
      </c>
      <c r="AN41" s="11">
        <f>AL39*AM41</f>
        <v>0</v>
      </c>
      <c r="AO41" s="72" t="s">
        <v>13</v>
      </c>
      <c r="AP41" s="9" t="s">
        <v>12</v>
      </c>
      <c r="AQ41" s="74">
        <v>120</v>
      </c>
      <c r="AR41" s="24">
        <f>AP39*AQ41</f>
        <v>0</v>
      </c>
      <c r="AT41" s="31" t="s">
        <v>14</v>
      </c>
      <c r="AU41" s="58">
        <f>T42+X42+AB42+AF42+AN42+AR42</f>
        <v>0</v>
      </c>
    </row>
    <row r="42" spans="12:47" ht="16.5" thickBot="1" x14ac:dyDescent="0.35">
      <c r="L42" s="54"/>
      <c r="M42" s="96">
        <v>0</v>
      </c>
      <c r="N42" s="96"/>
      <c r="O42" s="96"/>
      <c r="P42" s="96"/>
      <c r="Q42" s="97"/>
      <c r="R42" s="12" t="s">
        <v>14</v>
      </c>
      <c r="S42" s="16">
        <v>50</v>
      </c>
      <c r="T42" s="14">
        <f>R39*S42</f>
        <v>0</v>
      </c>
      <c r="U42" s="108">
        <v>10</v>
      </c>
      <c r="V42" s="12" t="s">
        <v>14</v>
      </c>
      <c r="W42" s="16">
        <v>2</v>
      </c>
      <c r="X42" s="14">
        <f>V39*W42</f>
        <v>0</v>
      </c>
      <c r="Y42" s="73">
        <v>0.3</v>
      </c>
      <c r="Z42" s="12" t="s">
        <v>14</v>
      </c>
      <c r="AA42" s="16">
        <v>5</v>
      </c>
      <c r="AB42" s="14">
        <f>Z39*AA42</f>
        <v>0</v>
      </c>
      <c r="AC42" s="73">
        <v>0.2</v>
      </c>
      <c r="AD42" s="12" t="s">
        <v>14</v>
      </c>
      <c r="AE42" s="16">
        <v>30</v>
      </c>
      <c r="AF42" s="14">
        <f>AD39*AE42</f>
        <v>0</v>
      </c>
      <c r="AG42" s="100">
        <v>0.75</v>
      </c>
      <c r="AH42" s="96"/>
      <c r="AI42" s="96"/>
      <c r="AJ42" s="96"/>
      <c r="AK42" s="97"/>
      <c r="AL42" s="12" t="s">
        <v>14</v>
      </c>
      <c r="AM42" s="16">
        <v>100</v>
      </c>
      <c r="AN42" s="14">
        <f>AL39*AM42</f>
        <v>0</v>
      </c>
      <c r="AO42" s="73">
        <v>0.9</v>
      </c>
      <c r="AP42" s="12" t="s">
        <v>14</v>
      </c>
      <c r="AQ42" s="16">
        <v>75</v>
      </c>
      <c r="AR42" s="14">
        <f>AP39*AQ42</f>
        <v>0</v>
      </c>
      <c r="AT42" s="32" t="s">
        <v>14</v>
      </c>
      <c r="AU42" s="59">
        <f>T43+X43+AB43+AF43+AN43+AR43</f>
        <v>0</v>
      </c>
    </row>
    <row r="43" spans="12:47" ht="15.75" x14ac:dyDescent="0.3">
      <c r="R43" s="17" t="s">
        <v>14</v>
      </c>
      <c r="S43" s="64">
        <v>0</v>
      </c>
      <c r="T43" s="48">
        <f>R39*S43</f>
        <v>0</v>
      </c>
      <c r="V43" s="17" t="s">
        <v>14</v>
      </c>
      <c r="W43" s="16">
        <v>0</v>
      </c>
      <c r="X43" s="48">
        <f>V39*W43</f>
        <v>0</v>
      </c>
      <c r="Z43" s="17" t="s">
        <v>14</v>
      </c>
      <c r="AA43" s="16">
        <v>0</v>
      </c>
      <c r="AB43" s="48">
        <f>Z39*AA43</f>
        <v>0</v>
      </c>
      <c r="AD43" s="17" t="s">
        <v>14</v>
      </c>
      <c r="AE43" s="16">
        <v>35</v>
      </c>
      <c r="AF43" s="48">
        <f>AD39*AE43</f>
        <v>0</v>
      </c>
      <c r="AL43" s="17" t="s">
        <v>14</v>
      </c>
      <c r="AM43" s="16">
        <v>0</v>
      </c>
      <c r="AN43" s="48">
        <f>AL39*AM43</f>
        <v>0</v>
      </c>
      <c r="AP43" s="17" t="s">
        <v>14</v>
      </c>
      <c r="AQ43" s="64">
        <v>5000</v>
      </c>
      <c r="AR43" s="48">
        <f>AP39*AQ43</f>
        <v>0</v>
      </c>
      <c r="AT43" s="33" t="s">
        <v>14</v>
      </c>
      <c r="AU43" s="60">
        <f>AU42-AU41</f>
        <v>0</v>
      </c>
    </row>
    <row r="44" spans="12:47" ht="15.75" x14ac:dyDescent="0.3">
      <c r="R44" s="19" t="s">
        <v>14</v>
      </c>
      <c r="S44" s="22">
        <f>S43-S42</f>
        <v>-50</v>
      </c>
      <c r="T44" s="21">
        <f>T43-T42</f>
        <v>0</v>
      </c>
      <c r="V44" s="19" t="s">
        <v>14</v>
      </c>
      <c r="W44" s="22">
        <f>W43-W42</f>
        <v>-2</v>
      </c>
      <c r="X44" s="21">
        <f>X43-X42</f>
        <v>0</v>
      </c>
      <c r="Z44" s="19" t="s">
        <v>14</v>
      </c>
      <c r="AA44" s="22">
        <f>AA43-AA42</f>
        <v>-5</v>
      </c>
      <c r="AB44" s="21">
        <f>AB43-AB42</f>
        <v>0</v>
      </c>
      <c r="AD44" s="19" t="s">
        <v>14</v>
      </c>
      <c r="AE44" s="22">
        <f>AE43-AE42</f>
        <v>5</v>
      </c>
      <c r="AF44" s="21">
        <f>AF43-AF42</f>
        <v>0</v>
      </c>
      <c r="AL44" s="19" t="s">
        <v>14</v>
      </c>
      <c r="AM44" s="22">
        <f>AM43-AM42</f>
        <v>-100</v>
      </c>
      <c r="AN44" s="21">
        <f>AN43-AN42</f>
        <v>0</v>
      </c>
      <c r="AP44" s="19" t="s">
        <v>14</v>
      </c>
      <c r="AQ44" s="22">
        <f>AQ43-AQ42</f>
        <v>4925</v>
      </c>
      <c r="AR44" s="21">
        <f>AR43-AR42</f>
        <v>0</v>
      </c>
      <c r="AT44" s="34" t="s">
        <v>15</v>
      </c>
      <c r="AU44" s="59" t="e">
        <f>(AU42-AU41)/(AU40/60)</f>
        <v>#DIV/0!</v>
      </c>
    </row>
    <row r="45" spans="12:47" ht="15.75" thickBot="1" x14ac:dyDescent="0.3">
      <c r="R45" s="23" t="s">
        <v>15</v>
      </c>
      <c r="S45" s="50">
        <f>S44/(S41/60)</f>
        <v>-5</v>
      </c>
      <c r="T45" s="49" t="e">
        <f>T44/(T41/60)</f>
        <v>#DIV/0!</v>
      </c>
      <c r="V45" s="23" t="s">
        <v>15</v>
      </c>
      <c r="W45" s="50">
        <f>W44/(W41/60)</f>
        <v>-4</v>
      </c>
      <c r="X45" s="49" t="e">
        <f>X44/(X41/60)</f>
        <v>#DIV/0!</v>
      </c>
      <c r="Z45" s="23" t="s">
        <v>15</v>
      </c>
      <c r="AA45" s="50">
        <f>AA44/(AA41/60)</f>
        <v>-3.3333333333333335</v>
      </c>
      <c r="AB45" s="49" t="e">
        <f>AB44/(AB41/60)</f>
        <v>#DIV/0!</v>
      </c>
      <c r="AD45" s="23" t="s">
        <v>15</v>
      </c>
      <c r="AE45" s="50">
        <f>AE44/(AE41/60)</f>
        <v>1</v>
      </c>
      <c r="AF45" s="49" t="e">
        <f>AF44/(AF41/60)</f>
        <v>#DIV/0!</v>
      </c>
      <c r="AL45" s="23" t="s">
        <v>15</v>
      </c>
      <c r="AM45" s="50">
        <f>AM44/(AM41/60)</f>
        <v>-10</v>
      </c>
      <c r="AN45" s="49" t="e">
        <f>AN44/(AN41/60)</f>
        <v>#DIV/0!</v>
      </c>
      <c r="AP45" s="23" t="s">
        <v>15</v>
      </c>
      <c r="AQ45" s="50">
        <f>AQ44/(AQ41/60)</f>
        <v>2462.5</v>
      </c>
      <c r="AR45" s="49" t="e">
        <f>AR44/(AR41/60)</f>
        <v>#DIV/0!</v>
      </c>
      <c r="AT45" s="35" t="s">
        <v>16</v>
      </c>
      <c r="AU45" s="61" t="e">
        <f>AU43/AU41</f>
        <v>#DIV/0!</v>
      </c>
    </row>
    <row r="46" spans="12:47" ht="15.75" thickBot="1" x14ac:dyDescent="0.3"/>
    <row r="47" spans="12:47" x14ac:dyDescent="0.25">
      <c r="AT47" s="89" t="s">
        <v>47</v>
      </c>
      <c r="AU47" s="90"/>
    </row>
    <row r="48" spans="12:47" x14ac:dyDescent="0.25">
      <c r="AT48" s="65"/>
      <c r="AU48" s="47" t="s">
        <v>10</v>
      </c>
    </row>
    <row r="49" spans="42:48" x14ac:dyDescent="0.25">
      <c r="AP49" s="55" t="s">
        <v>58</v>
      </c>
      <c r="AQ49" s="76">
        <f>AU49/60</f>
        <v>203.26436666666669</v>
      </c>
      <c r="AS49" s="55" t="s">
        <v>49</v>
      </c>
      <c r="AT49" s="43" t="s">
        <v>12</v>
      </c>
      <c r="AU49" s="63">
        <f>AU4+AU13+AU22+AU31+AU40</f>
        <v>12195.862000000001</v>
      </c>
      <c r="AV49" s="56"/>
    </row>
    <row r="50" spans="42:48" ht="15.75" x14ac:dyDescent="0.3">
      <c r="AS50" s="55" t="s">
        <v>50</v>
      </c>
      <c r="AT50" s="44" t="s">
        <v>14</v>
      </c>
      <c r="AU50" s="69">
        <f>AU5+AU14+AU23+AU32+AU41</f>
        <v>73239.077499999999</v>
      </c>
    </row>
    <row r="51" spans="42:48" ht="15.75" x14ac:dyDescent="0.3">
      <c r="AS51" s="55" t="s">
        <v>51</v>
      </c>
      <c r="AT51" s="45" t="s">
        <v>14</v>
      </c>
      <c r="AU51" s="69">
        <f>AU6+AU15+AU24+AU33+AU42</f>
        <v>127924.92</v>
      </c>
    </row>
    <row r="52" spans="42:48" ht="15.75" x14ac:dyDescent="0.3">
      <c r="AS52" s="55" t="s">
        <v>52</v>
      </c>
      <c r="AT52" s="46" t="s">
        <v>14</v>
      </c>
      <c r="AU52" s="69">
        <f>AU51-AU50</f>
        <v>54685.842499999999</v>
      </c>
    </row>
    <row r="53" spans="42:48" x14ac:dyDescent="0.25">
      <c r="AT53" s="66" t="s">
        <v>15</v>
      </c>
      <c r="AU53" s="70">
        <f>(AU51-AU50)/(AU49/60)</f>
        <v>269.03801879686728</v>
      </c>
    </row>
    <row r="54" spans="42:48" ht="15.75" thickBot="1" x14ac:dyDescent="0.3">
      <c r="AT54" s="67" t="s">
        <v>16</v>
      </c>
      <c r="AU54" s="68">
        <f>AU52/AU50</f>
        <v>0.74667574151244598</v>
      </c>
    </row>
  </sheetData>
  <mergeCells count="81">
    <mergeCell ref="M41:Q41"/>
    <mergeCell ref="AG41:AK41"/>
    <mergeCell ref="M42:Q42"/>
    <mergeCell ref="AG42:AK42"/>
    <mergeCell ref="AT47:AU47"/>
    <mergeCell ref="AT38:AU38"/>
    <mergeCell ref="R39:S39"/>
    <mergeCell ref="V39:W39"/>
    <mergeCell ref="Z39:AA39"/>
    <mergeCell ref="AD39:AE39"/>
    <mergeCell ref="AL39:AM39"/>
    <mergeCell ref="AP39:AQ39"/>
    <mergeCell ref="R38:T38"/>
    <mergeCell ref="V38:X38"/>
    <mergeCell ref="Z38:AB38"/>
    <mergeCell ref="AD38:AF38"/>
    <mergeCell ref="AL38:AN38"/>
    <mergeCell ref="AP38:AR38"/>
    <mergeCell ref="AL29:AN29"/>
    <mergeCell ref="AP29:AR29"/>
    <mergeCell ref="AT29:AU29"/>
    <mergeCell ref="Z30:AA30"/>
    <mergeCell ref="AD30:AE30"/>
    <mergeCell ref="AH30:AI30"/>
    <mergeCell ref="AL30:AM30"/>
    <mergeCell ref="AP30:AQ30"/>
    <mergeCell ref="M23:Q23"/>
    <mergeCell ref="AG23:AK23"/>
    <mergeCell ref="M24:Q24"/>
    <mergeCell ref="AG24:AK24"/>
    <mergeCell ref="Z29:AB29"/>
    <mergeCell ref="AD29:AF29"/>
    <mergeCell ref="AH29:AJ29"/>
    <mergeCell ref="AT20:AU20"/>
    <mergeCell ref="R21:S21"/>
    <mergeCell ref="V21:W21"/>
    <mergeCell ref="Z21:AA21"/>
    <mergeCell ref="AD21:AE21"/>
    <mergeCell ref="AL21:AM21"/>
    <mergeCell ref="AP21:AQ21"/>
    <mergeCell ref="R20:T20"/>
    <mergeCell ref="V20:X20"/>
    <mergeCell ref="Z20:AB20"/>
    <mergeCell ref="AD20:AF20"/>
    <mergeCell ref="AL20:AN20"/>
    <mergeCell ref="AP20:AR20"/>
    <mergeCell ref="AT11:AU11"/>
    <mergeCell ref="Z12:AA12"/>
    <mergeCell ref="AD12:AE12"/>
    <mergeCell ref="AH12:AI12"/>
    <mergeCell ref="AL12:AM12"/>
    <mergeCell ref="AP12:AQ12"/>
    <mergeCell ref="AL3:AM3"/>
    <mergeCell ref="AP3:AQ3"/>
    <mergeCell ref="Z11:AB11"/>
    <mergeCell ref="AD11:AF11"/>
    <mergeCell ref="AH11:AJ11"/>
    <mergeCell ref="AL11:AN11"/>
    <mergeCell ref="AP11:AR11"/>
    <mergeCell ref="AT2:AU2"/>
    <mergeCell ref="B3:C3"/>
    <mergeCell ref="F3:G3"/>
    <mergeCell ref="J3:K3"/>
    <mergeCell ref="N3:O3"/>
    <mergeCell ref="R3:S3"/>
    <mergeCell ref="V3:W3"/>
    <mergeCell ref="Z3:AA3"/>
    <mergeCell ref="AD3:AE3"/>
    <mergeCell ref="AH3:AI3"/>
    <mergeCell ref="V2:X2"/>
    <mergeCell ref="Z2:AB2"/>
    <mergeCell ref="AD2:AF2"/>
    <mergeCell ref="AH2:AJ2"/>
    <mergeCell ref="AL2:AN2"/>
    <mergeCell ref="AP2:AR2"/>
    <mergeCell ref="A2:A9"/>
    <mergeCell ref="B2:D2"/>
    <mergeCell ref="F2:H2"/>
    <mergeCell ref="J2:L2"/>
    <mergeCell ref="N2:P2"/>
    <mergeCell ref="R2:T2"/>
  </mergeCells>
  <pageMargins left="0.25" right="0.25" top="0.75" bottom="0.75" header="0.3" footer="0.3"/>
  <pageSetup paperSize="3" scale="4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Creative</vt:lpstr>
      <vt:lpstr>20% Down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James</cp:lastModifiedBy>
  <cp:lastPrinted>2016-05-08T16:01:47Z</cp:lastPrinted>
  <dcterms:created xsi:type="dcterms:W3CDTF">2013-08-02T22:11:40Z</dcterms:created>
  <dcterms:modified xsi:type="dcterms:W3CDTF">2016-05-18T21:42:12Z</dcterms:modified>
</cp:coreProperties>
</file>